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Kereskedelem és marketing\"/>
    </mc:Choice>
  </mc:AlternateContent>
  <bookViews>
    <workbookView xWindow="0" yWindow="0" windowWidth="20490" windowHeight="8340" tabRatio="469"/>
  </bookViews>
  <sheets>
    <sheet name="3BNKM19" sheetId="1" r:id="rId1"/>
    <sheet name="Munka2" sheetId="3" r:id="rId2"/>
    <sheet name="Munka1" sheetId="2" r:id="rId3"/>
  </sheets>
  <definedNames>
    <definedName name="_xlnm._FilterDatabase" localSheetId="0" hidden="1">'3BNKM19'!$A$17:$AN$94</definedName>
    <definedName name="_xlnm._FilterDatabase" localSheetId="2" hidden="1">Munka1!$A$1:$J$62</definedName>
    <definedName name="_xlnm.Print_Area" localSheetId="0">'3BNKM19'!$A$1:$AO$121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B13" i="1" l="1"/>
  <c r="B12" i="1"/>
  <c r="B11" i="1"/>
  <c r="B10" i="1"/>
  <c r="B19" i="2"/>
  <c r="I62" i="2"/>
  <c r="H62" i="2"/>
  <c r="G62" i="2"/>
  <c r="F62" i="2"/>
  <c r="E62" i="2"/>
  <c r="D62" i="2"/>
  <c r="B62" i="2" s="1"/>
  <c r="I61" i="2"/>
  <c r="H61" i="2"/>
  <c r="G61" i="2"/>
  <c r="F61" i="2"/>
  <c r="E61" i="2"/>
  <c r="D61" i="2"/>
  <c r="C61" i="2"/>
  <c r="I60" i="2"/>
  <c r="H60" i="2"/>
  <c r="G60" i="2"/>
  <c r="F60" i="2"/>
  <c r="E60" i="2"/>
  <c r="D60" i="2"/>
  <c r="C60" i="2"/>
  <c r="B60" i="2"/>
  <c r="B61" i="2" s="1"/>
  <c r="I59" i="2"/>
  <c r="H59" i="2"/>
  <c r="G59" i="2"/>
  <c r="F59" i="2"/>
  <c r="E59" i="2"/>
  <c r="D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B57" i="2"/>
  <c r="B58" i="2" s="1"/>
  <c r="B59" i="2" s="1"/>
  <c r="I56" i="2"/>
  <c r="H56" i="2"/>
  <c r="G56" i="2"/>
  <c r="F56" i="2"/>
  <c r="E56" i="2"/>
  <c r="D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B54" i="2"/>
  <c r="B55" i="2" s="1"/>
  <c r="B56" i="2" s="1"/>
  <c r="I53" i="2"/>
  <c r="H53" i="2"/>
  <c r="G53" i="2"/>
  <c r="F53" i="2"/>
  <c r="E53" i="2"/>
  <c r="D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B51" i="2"/>
  <c r="B52" i="2" s="1"/>
  <c r="B53" i="2" s="1"/>
  <c r="I50" i="2"/>
  <c r="H50" i="2"/>
  <c r="G50" i="2"/>
  <c r="F50" i="2"/>
  <c r="E50" i="2"/>
  <c r="D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B48" i="2"/>
  <c r="B49" i="2" s="1"/>
  <c r="B50" i="2" s="1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B42" i="2"/>
  <c r="B43" i="2" s="1"/>
  <c r="B44" i="2" s="1"/>
  <c r="B45" i="2" s="1"/>
  <c r="B46" i="2" s="1"/>
  <c r="B47" i="2" s="1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B36" i="2"/>
  <c r="B37" i="2" s="1"/>
  <c r="B38" i="2" s="1"/>
  <c r="B39" i="2" s="1"/>
  <c r="B40" i="2" s="1"/>
  <c r="B41" i="2" s="1"/>
  <c r="I35" i="2"/>
  <c r="H35" i="2"/>
  <c r="G35" i="2"/>
  <c r="F35" i="2"/>
  <c r="E35" i="2"/>
  <c r="D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B28" i="2"/>
  <c r="B29" i="2" s="1"/>
  <c r="B30" i="2" s="1"/>
  <c r="B31" i="2" s="1"/>
  <c r="B32" i="2" s="1"/>
  <c r="B33" i="2" s="1"/>
  <c r="B34" i="2" s="1"/>
  <c r="B35" i="2" s="1"/>
  <c r="I27" i="2"/>
  <c r="H27" i="2"/>
  <c r="G27" i="2"/>
  <c r="F27" i="2"/>
  <c r="E27" i="2"/>
  <c r="D27" i="2"/>
  <c r="B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B25" i="2"/>
  <c r="B26" i="2" s="1"/>
  <c r="I24" i="2"/>
  <c r="H24" i="2"/>
  <c r="G24" i="2"/>
  <c r="F24" i="2"/>
  <c r="E24" i="2"/>
  <c r="D24" i="2"/>
  <c r="I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B14" i="2"/>
  <c r="B15" i="2" s="1"/>
  <c r="B16" i="2" s="1"/>
  <c r="B17" i="2" s="1"/>
  <c r="B18" i="2" s="1"/>
  <c r="I13" i="2"/>
  <c r="H13" i="2"/>
  <c r="G13" i="2"/>
  <c r="F13" i="2"/>
  <c r="E13" i="2"/>
  <c r="D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B8" i="2"/>
  <c r="B9" i="2" s="1"/>
  <c r="B10" i="2" s="1"/>
  <c r="B11" i="2" s="1"/>
  <c r="B12" i="2" s="1"/>
  <c r="B13" i="2" s="1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2" i="2"/>
  <c r="H2" i="2"/>
  <c r="G2" i="2"/>
  <c r="F2" i="2"/>
  <c r="E2" i="2"/>
  <c r="D2" i="2"/>
  <c r="C2" i="2"/>
  <c r="B2" i="2"/>
  <c r="B3" i="2" s="1"/>
  <c r="B4" i="2" s="1"/>
  <c r="B5" i="2" s="1"/>
  <c r="B6" i="2" s="1"/>
  <c r="B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B20" i="2"/>
  <c r="B21" i="2" s="1"/>
  <c r="B22" i="2" s="1"/>
  <c r="B23" i="2" s="1"/>
  <c r="B24" i="2" s="1"/>
  <c r="AL78" i="1"/>
  <c r="AJ78" i="1"/>
  <c r="AI78" i="1"/>
  <c r="AH78" i="1"/>
  <c r="AG78" i="1"/>
  <c r="AE78" i="1"/>
  <c r="AD78" i="1"/>
  <c r="AC78" i="1"/>
  <c r="AB78" i="1"/>
  <c r="Z78" i="1"/>
  <c r="Y78" i="1"/>
  <c r="X78" i="1"/>
  <c r="W78" i="1"/>
  <c r="U78" i="1"/>
  <c r="T78" i="1"/>
  <c r="S78" i="1"/>
  <c r="R78" i="1"/>
  <c r="P78" i="1"/>
  <c r="O78" i="1"/>
  <c r="N78" i="1"/>
  <c r="M78" i="1"/>
  <c r="K78" i="1"/>
  <c r="J78" i="1"/>
  <c r="I78" i="1"/>
  <c r="H78" i="1"/>
  <c r="F78" i="1"/>
  <c r="E78" i="1"/>
  <c r="D78" i="1"/>
  <c r="C78" i="1"/>
  <c r="C13" i="1" s="1"/>
  <c r="AL70" i="1"/>
  <c r="AJ70" i="1"/>
  <c r="AI70" i="1"/>
  <c r="AH70" i="1"/>
  <c r="AG70" i="1"/>
  <c r="AE70" i="1"/>
  <c r="AD70" i="1"/>
  <c r="AC70" i="1"/>
  <c r="AB70" i="1"/>
  <c r="Z70" i="1"/>
  <c r="Y70" i="1"/>
  <c r="X70" i="1"/>
  <c r="W70" i="1"/>
  <c r="U70" i="1"/>
  <c r="T70" i="1"/>
  <c r="S70" i="1"/>
  <c r="R70" i="1"/>
  <c r="P70" i="1"/>
  <c r="O70" i="1"/>
  <c r="N70" i="1"/>
  <c r="M70" i="1"/>
  <c r="K70" i="1"/>
  <c r="J70" i="1"/>
  <c r="I70" i="1"/>
  <c r="E70" i="1"/>
  <c r="F70" i="1"/>
  <c r="H70" i="1"/>
  <c r="D70" i="1"/>
  <c r="AL52" i="1"/>
  <c r="AJ52" i="1"/>
  <c r="AI52" i="1"/>
  <c r="AH52" i="1"/>
  <c r="AG52" i="1"/>
  <c r="AE52" i="1"/>
  <c r="AD52" i="1"/>
  <c r="AC52" i="1"/>
  <c r="AB52" i="1"/>
  <c r="Z52" i="1"/>
  <c r="Y52" i="1"/>
  <c r="X52" i="1"/>
  <c r="W52" i="1"/>
  <c r="U52" i="1"/>
  <c r="T52" i="1"/>
  <c r="S52" i="1"/>
  <c r="R52" i="1"/>
  <c r="P52" i="1"/>
  <c r="O52" i="1"/>
  <c r="N52" i="1"/>
  <c r="M52" i="1"/>
  <c r="K52" i="1"/>
  <c r="J52" i="1"/>
  <c r="I52" i="1"/>
  <c r="H52" i="1"/>
  <c r="F52" i="1"/>
  <c r="E52" i="1"/>
  <c r="D52" i="1"/>
  <c r="C52" i="1"/>
  <c r="C10" i="1" s="1"/>
  <c r="AL47" i="1"/>
  <c r="AJ47" i="1"/>
  <c r="AI47" i="1"/>
  <c r="AH47" i="1"/>
  <c r="AG47" i="1"/>
  <c r="AD47" i="1"/>
  <c r="AC47" i="1"/>
  <c r="AB47" i="1"/>
  <c r="Z47" i="1"/>
  <c r="Y47" i="1"/>
  <c r="X47" i="1"/>
  <c r="W47" i="1"/>
  <c r="U47" i="1"/>
  <c r="T47" i="1"/>
  <c r="S47" i="1"/>
  <c r="R47" i="1"/>
  <c r="P47" i="1"/>
  <c r="O47" i="1"/>
  <c r="N47" i="1"/>
  <c r="M47" i="1"/>
  <c r="K47" i="1"/>
  <c r="J47" i="1"/>
  <c r="I47" i="1"/>
  <c r="H47" i="1"/>
  <c r="F47" i="1"/>
  <c r="E47" i="1"/>
  <c r="D47" i="1"/>
  <c r="F23" i="2" l="1"/>
  <c r="G23" i="2"/>
  <c r="D79" i="1"/>
  <c r="I79" i="1"/>
  <c r="S79" i="1"/>
  <c r="E23" i="2"/>
  <c r="H23" i="2"/>
  <c r="E79" i="1"/>
  <c r="J79" i="1"/>
  <c r="T79" i="1"/>
  <c r="Y79" i="1"/>
  <c r="F79" i="1"/>
  <c r="K79" i="1"/>
  <c r="U79" i="1"/>
  <c r="Z79" i="1"/>
  <c r="AE79" i="1"/>
  <c r="H79" i="1"/>
  <c r="W79" i="1"/>
  <c r="AL79" i="1"/>
  <c r="M79" i="1"/>
  <c r="R79" i="1"/>
  <c r="N79" i="1"/>
  <c r="X79" i="1"/>
  <c r="AC79" i="1"/>
  <c r="AH79" i="1"/>
  <c r="AB79" i="1"/>
  <c r="O79" i="1"/>
  <c r="AD79" i="1"/>
  <c r="AI79" i="1"/>
  <c r="AG79" i="1"/>
  <c r="P79" i="1"/>
  <c r="AJ79" i="1"/>
  <c r="AJ80" i="1" s="1"/>
  <c r="AK80" i="1" s="1"/>
  <c r="C70" i="1"/>
  <c r="C11" i="1" s="1"/>
  <c r="C47" i="1"/>
  <c r="C9" i="1" s="1"/>
  <c r="C80" i="1" l="1"/>
  <c r="C79" i="1"/>
  <c r="E80" i="1" l="1"/>
  <c r="AC80" i="1"/>
  <c r="AD80" i="1"/>
  <c r="X80" i="1"/>
  <c r="Y80" i="1"/>
  <c r="T80" i="1"/>
  <c r="D80" i="1"/>
  <c r="N80" i="1"/>
  <c r="I80" i="1"/>
  <c r="J80" i="1"/>
  <c r="O80" i="1"/>
  <c r="S80" i="1"/>
  <c r="AA80" i="1" l="1"/>
  <c r="V80" i="1"/>
  <c r="AF80" i="1"/>
  <c r="I10" i="1"/>
  <c r="M10" i="1" s="1"/>
  <c r="I9" i="1"/>
  <c r="M9" i="1" s="1"/>
  <c r="L80" i="1"/>
  <c r="G80" i="1"/>
  <c r="Q80" i="1"/>
  <c r="C14" i="1"/>
  <c r="I11" i="1" l="1"/>
  <c r="J10" i="1" s="1"/>
  <c r="M11" i="1"/>
  <c r="J9" i="1" l="1"/>
  <c r="J11" i="1"/>
  <c r="H13" i="1"/>
  <c r="N10" i="1"/>
  <c r="N11" i="1"/>
  <c r="L13" i="1"/>
  <c r="N9" i="1"/>
</calcChain>
</file>

<file path=xl/sharedStrings.xml><?xml version="1.0" encoding="utf-8"?>
<sst xmlns="http://schemas.openxmlformats.org/spreadsheetml/2006/main" count="678" uniqueCount="373">
  <si>
    <t>Mikroökonómia</t>
  </si>
  <si>
    <t>Pénzügytan</t>
  </si>
  <si>
    <t>Marketing</t>
  </si>
  <si>
    <t>Üzleti informatika</t>
  </si>
  <si>
    <t>Számvitel alapjai</t>
  </si>
  <si>
    <t>Tanulás és kutatásmódszertan</t>
  </si>
  <si>
    <t>Marketingkutatás</t>
  </si>
  <si>
    <t>Fogyasztói magatartás</t>
  </si>
  <si>
    <t>Szakmai gyakorlat</t>
  </si>
  <si>
    <t>Szigeti Orsolya</t>
  </si>
  <si>
    <t>Szente Viktória</t>
  </si>
  <si>
    <t>Borbély Csaba</t>
  </si>
  <si>
    <t>Stettner Eleonóra</t>
  </si>
  <si>
    <t>Berke Szilárd</t>
  </si>
  <si>
    <t>Molnár Gábor</t>
  </si>
  <si>
    <t>gy</t>
  </si>
  <si>
    <t>Testnevelés 1.</t>
  </si>
  <si>
    <t>Szakszeminárium 1.</t>
  </si>
  <si>
    <t>Szakszeminárium 2.</t>
  </si>
  <si>
    <t>Összesen</t>
  </si>
  <si>
    <t>k</t>
  </si>
  <si>
    <t>Szakmai idegen nyelv 1.</t>
  </si>
  <si>
    <t>Szakmai idegen nyelv 2.</t>
  </si>
  <si>
    <t>Szakmai idegen nyelv 3</t>
  </si>
  <si>
    <t>Szaknyelvi szigorlat</t>
  </si>
  <si>
    <t>sz</t>
  </si>
  <si>
    <t>Olsovszkyné Némedi Andrea</t>
  </si>
  <si>
    <t>Koponicsné Györke Diána</t>
  </si>
  <si>
    <t>Böröndi-Fülöp Nikoletta</t>
  </si>
  <si>
    <t xml:space="preserve">sz </t>
  </si>
  <si>
    <t>Marketing ismeretek szigorlat</t>
  </si>
  <si>
    <t>Környezetgazdaságtan és fenntarthatóság</t>
  </si>
  <si>
    <t>Kopházi Erzsébet</t>
  </si>
  <si>
    <t>Gazdasági rendszerek társadalomtudományi alapjai</t>
  </si>
  <si>
    <t>Idegen Nyelvi Központ</t>
  </si>
  <si>
    <t>Ellátási lánc menedzsment</t>
  </si>
  <si>
    <t>Csonka Arnold</t>
  </si>
  <si>
    <t>Üzleti statisztika</t>
  </si>
  <si>
    <t>Sales management</t>
  </si>
  <si>
    <t xml:space="preserve">Áru- és minőségmenedzsment </t>
  </si>
  <si>
    <t>Nemzetközi gazdaságtan és EU ismeretek</t>
  </si>
  <si>
    <t>Vezetés-szervezés</t>
  </si>
  <si>
    <t>Üzleti kommunikáció</t>
  </si>
  <si>
    <t>Stratégiai menedzsment</t>
  </si>
  <si>
    <t>E-kereskedelem és retail</t>
  </si>
  <si>
    <t xml:space="preserve">Kereskedelmi és értékesitési ismeretek </t>
  </si>
  <si>
    <t>On-line marketing és médiagazdaság</t>
  </si>
  <si>
    <t xml:space="preserve">Marketingkommunikáció </t>
  </si>
  <si>
    <t>Sales menedzsment</t>
  </si>
  <si>
    <t>Szendrő Katalin</t>
  </si>
  <si>
    <t>Élelmiszerismeret</t>
  </si>
  <si>
    <t>Élelmiszer fogyasztói magatartás</t>
  </si>
  <si>
    <t>Élelmiszeripar versenyképessége</t>
  </si>
  <si>
    <t>KKV marketing</t>
  </si>
  <si>
    <t>Non-profit marketing</t>
  </si>
  <si>
    <t>Start-up vállalkozások marketingje</t>
  </si>
  <si>
    <t>Munkaerő-piaci ismeretek</t>
  </si>
  <si>
    <t>Karriermenedzsment</t>
  </si>
  <si>
    <t>Nagy Mónika Zita</t>
  </si>
  <si>
    <t>Kalkulus</t>
  </si>
  <si>
    <t>Alkalmazott matematika</t>
  </si>
  <si>
    <t>Nagy Enikő</t>
  </si>
  <si>
    <t>Varga József</t>
  </si>
  <si>
    <t>Wickert Irén</t>
  </si>
  <si>
    <t>Üzleti gazdaságtan és üzleti tervezés</t>
  </si>
  <si>
    <t>Kőműves Zsolt</t>
  </si>
  <si>
    <t>Emberi erőforrás menedzsment</t>
  </si>
  <si>
    <t>Szabó-Szentgróti Gábor</t>
  </si>
  <si>
    <t>Társadalomtudományi</t>
  </si>
  <si>
    <t>Gazdaságtörténet és gazdaságpolitika</t>
  </si>
  <si>
    <t>Szávai Ferenc</t>
  </si>
  <si>
    <t>Moizs Attila</t>
  </si>
  <si>
    <t>Sport Iroda és Létesítmény Központ</t>
  </si>
  <si>
    <t>Kiss Zoltán</t>
  </si>
  <si>
    <t>Termékstratégia</t>
  </si>
  <si>
    <t>7 szokás tréning</t>
  </si>
  <si>
    <t>Nemzetközi logisztika</t>
  </si>
  <si>
    <t>Élelmiszer lánc menedzsment</t>
  </si>
  <si>
    <t>Logisztikai informatika</t>
  </si>
  <si>
    <t>Bánkuti Gyöngyi</t>
  </si>
  <si>
    <t>Szakkollégiumi tevékenység</t>
  </si>
  <si>
    <t>Szakmai idegen nyelv 4.</t>
  </si>
  <si>
    <t>Szaknyelvi előkészítő</t>
  </si>
  <si>
    <t>Szakszeminárium 3.</t>
  </si>
  <si>
    <t>Learning and Research Methodology</t>
  </si>
  <si>
    <t>Business Communication</t>
  </si>
  <si>
    <t>Calculus</t>
  </si>
  <si>
    <t>Applied Mathematics</t>
  </si>
  <si>
    <t>Business Informatics</t>
  </si>
  <si>
    <t>Business Statistics</t>
  </si>
  <si>
    <t>Microeconomics</t>
  </si>
  <si>
    <t>Macroeconomics</t>
  </si>
  <si>
    <t xml:space="preserve">International Economics and EU </t>
  </si>
  <si>
    <t>Finance</t>
  </si>
  <si>
    <t>Basics of Accounting</t>
  </si>
  <si>
    <t>Business Economics and Business Planning</t>
  </si>
  <si>
    <t>Environmental Economics and Sustainability</t>
  </si>
  <si>
    <t>Management and Leadership</t>
  </si>
  <si>
    <t>Self-Management</t>
  </si>
  <si>
    <t>Human Resource Management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</si>
  <si>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</si>
  <si>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</si>
  <si>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</si>
  <si>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</si>
  <si>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Introduction to Social Sciences of Economic Systems</t>
  </si>
  <si>
    <t>Economic History and Economic Policy</t>
  </si>
  <si>
    <t>Economic Law</t>
  </si>
  <si>
    <t>Sales and Commercial Studies</t>
  </si>
  <si>
    <t>Sales Management</t>
  </si>
  <si>
    <t>Supply Chain Management</t>
  </si>
  <si>
    <t>Product- and Quality Management</t>
  </si>
  <si>
    <t>E-commerce and Retail</t>
  </si>
  <si>
    <t>Final Exam in Commercial Ctudies</t>
  </si>
  <si>
    <t>Marketing Communication</t>
  </si>
  <si>
    <t>Marketing Research</t>
  </si>
  <si>
    <t>On-line Marketing and Media Economics</t>
  </si>
  <si>
    <t xml:space="preserve">Consumer Behaviour </t>
  </si>
  <si>
    <t>Product Strategy</t>
  </si>
  <si>
    <t>Marketing Strategy</t>
  </si>
  <si>
    <t>Final Exam in Marketing</t>
  </si>
  <si>
    <t>Thesis Seminar 1</t>
  </si>
  <si>
    <t>Thesis Seminar 2</t>
  </si>
  <si>
    <t>Thesis Seminar 3</t>
  </si>
  <si>
    <t>Internship Program</t>
  </si>
  <si>
    <t>Social Media Marketing</t>
  </si>
  <si>
    <t>Digital Marketing</t>
  </si>
  <si>
    <t>Theory of PR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</si>
  <si>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</si>
  <si>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</si>
  <si>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</si>
  <si>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</si>
  <si>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</si>
  <si>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</si>
  <si>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Marketing of SME 's</t>
  </si>
  <si>
    <t>Nonprofit Marketing</t>
  </si>
  <si>
    <t>Marketing of Startups</t>
  </si>
  <si>
    <t>Food Supply Chain Management</t>
  </si>
  <si>
    <t>International Logistics</t>
  </si>
  <si>
    <t>Informatics in Logistics</t>
  </si>
  <si>
    <t>Foreign Language and terminology 4</t>
  </si>
  <si>
    <t>Preparatory Course to Foreign Language and Terminology</t>
  </si>
  <si>
    <t>College for Advanced Studies</t>
  </si>
  <si>
    <t>Physical Education 2.</t>
  </si>
  <si>
    <t>Physical Education 1.</t>
  </si>
  <si>
    <t>Tóth Gergely</t>
  </si>
  <si>
    <t>Dr. Parádi-Dolgos Anett</t>
  </si>
  <si>
    <t>Dr. Tóth Gergely</t>
  </si>
  <si>
    <t>Regionális- és Agrárgazdaságtani Intézet</t>
  </si>
  <si>
    <t>Marketing és Menedzsment Intézet</t>
  </si>
  <si>
    <t>Módszertani Intézet</t>
  </si>
  <si>
    <t>Pénzügy és Számvitel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</si>
  <si>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</si>
  <si>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</si>
  <si>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</si>
  <si>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</si>
  <si>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</si>
  <si>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</si>
  <si>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</si>
  <si>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</si>
  <si>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</si>
  <si>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</si>
  <si>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3BNKM18</t>
  </si>
  <si>
    <t>Sorcímkék</t>
  </si>
  <si>
    <t>Végösszeg</t>
  </si>
  <si>
    <t>Összeg / kreditértéke</t>
  </si>
  <si>
    <t>3BNKM19</t>
  </si>
  <si>
    <t>3BNKM20</t>
  </si>
  <si>
    <t>3BNKM21</t>
  </si>
  <si>
    <t>3BNKM22</t>
  </si>
  <si>
    <t>3BNKM23</t>
  </si>
  <si>
    <t>3BNKM24</t>
  </si>
  <si>
    <t>3BNKM25</t>
  </si>
  <si>
    <t>3BNKM26</t>
  </si>
  <si>
    <t>3BNKM27</t>
  </si>
  <si>
    <t>3BNKM28</t>
  </si>
  <si>
    <t>3BNKM29</t>
  </si>
  <si>
    <t>3BNKM30</t>
  </si>
  <si>
    <t>3BNKM31</t>
  </si>
  <si>
    <t>3BNKM32</t>
  </si>
  <si>
    <t>3BNKM33</t>
  </si>
  <si>
    <t>3BNKM34</t>
  </si>
  <si>
    <t>3BNKM35</t>
  </si>
  <si>
    <t>3BNKM36</t>
  </si>
  <si>
    <t>3BNKM37</t>
  </si>
  <si>
    <t>3BNKM38</t>
  </si>
  <si>
    <t>3BNKM39</t>
  </si>
  <si>
    <t>3BNKM40</t>
  </si>
  <si>
    <t>3BNKM41</t>
  </si>
  <si>
    <t>3BNKM42</t>
  </si>
  <si>
    <t>3BNKM43</t>
  </si>
  <si>
    <t>3BNKM44</t>
  </si>
  <si>
    <t>3BNKM45</t>
  </si>
  <si>
    <t>3BNKM46</t>
  </si>
  <si>
    <t>3BNKM47</t>
  </si>
  <si>
    <t>3BNKM48</t>
  </si>
  <si>
    <t>3BNKM49</t>
  </si>
  <si>
    <t>3BNKM50</t>
  </si>
  <si>
    <t>3BNKM51</t>
  </si>
  <si>
    <t>3BNKM52</t>
  </si>
  <si>
    <t>3BNKM53</t>
  </si>
  <si>
    <t>3BNKM54</t>
  </si>
  <si>
    <t>3BNKM55</t>
  </si>
  <si>
    <t>3BNKM56</t>
  </si>
  <si>
    <t>3BNKM57</t>
  </si>
  <si>
    <t>3BNKM58</t>
  </si>
  <si>
    <t>3BNKM59</t>
  </si>
  <si>
    <t>3BNKM60</t>
  </si>
  <si>
    <t>3BNKM61</t>
  </si>
  <si>
    <t>3BNKM62</t>
  </si>
  <si>
    <t>3BNKM63</t>
  </si>
  <si>
    <t>3BNKM64</t>
  </si>
  <si>
    <t>3BNKM65</t>
  </si>
  <si>
    <t>3BNKM66</t>
  </si>
  <si>
    <t>3BNKM67</t>
  </si>
  <si>
    <t>3BNKM68</t>
  </si>
  <si>
    <t>3BNKM69</t>
  </si>
  <si>
    <t>3BNKM70</t>
  </si>
  <si>
    <t>3BNKM71</t>
  </si>
  <si>
    <t>3BNKM72</t>
  </si>
  <si>
    <t>3BNKM73</t>
  </si>
  <si>
    <t>3BNKM74</t>
  </si>
  <si>
    <t>3BNKM75</t>
  </si>
  <si>
    <t>3BNKM76</t>
  </si>
  <si>
    <t>3BNKM77</t>
  </si>
  <si>
    <t>3BNKM78</t>
  </si>
  <si>
    <t>3BNKM79</t>
  </si>
  <si>
    <t>3BNKM80</t>
  </si>
  <si>
    <t>3BNKM81</t>
  </si>
  <si>
    <t>3BNKM82</t>
  </si>
  <si>
    <t>3BNKM83</t>
  </si>
  <si>
    <t>3BNKM84</t>
  </si>
  <si>
    <t>3BNKM85</t>
  </si>
  <si>
    <t>3BNKM86</t>
  </si>
  <si>
    <t>3BNKM87</t>
  </si>
  <si>
    <t>3BNKM88</t>
  </si>
  <si>
    <t>3BNKM89</t>
  </si>
  <si>
    <t>3BNKM90</t>
  </si>
  <si>
    <t>3BNKM91</t>
  </si>
  <si>
    <t>3BNKM92</t>
  </si>
  <si>
    <t>3BNKM93</t>
  </si>
  <si>
    <t>3BNKM94</t>
  </si>
  <si>
    <t>3BNKM95</t>
  </si>
  <si>
    <t>3BNKM96</t>
  </si>
  <si>
    <t>3BNKM97</t>
  </si>
  <si>
    <t>3BNKM98</t>
  </si>
  <si>
    <t>Walter Virág</t>
  </si>
  <si>
    <t>Szabó-Szentgróti Eszter</t>
  </si>
  <si>
    <t>Moblity course 1</t>
  </si>
  <si>
    <t>Moblity course 2</t>
  </si>
  <si>
    <t>Moblity course 3</t>
  </si>
  <si>
    <t>GTK</t>
  </si>
  <si>
    <t>Választott konzulens</t>
  </si>
  <si>
    <t>code</t>
  </si>
  <si>
    <t>prerequisit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</si>
  <si>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</si>
  <si>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</si>
  <si>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</si>
  <si>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</si>
  <si>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</si>
  <si>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</si>
  <si>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</si>
  <si>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Department</t>
  </si>
  <si>
    <t>Course leader</t>
  </si>
  <si>
    <t>Institute of Methodology</t>
  </si>
  <si>
    <t>Institute of Marketing and Management</t>
  </si>
  <si>
    <t>Institute of Finance and Accounting</t>
  </si>
  <si>
    <t>Institiute of Regional and Agricultural Economics</t>
  </si>
  <si>
    <t>Foreign Language Centre</t>
  </si>
  <si>
    <t>Sport Centre</t>
  </si>
  <si>
    <t>Department of Social Sciences</t>
  </si>
  <si>
    <t>Strategic Management</t>
  </si>
  <si>
    <t>Obligatory courses</t>
  </si>
  <si>
    <t>Studies in Economics, Methodology and Business</t>
  </si>
  <si>
    <t>Economics Module</t>
  </si>
  <si>
    <t>Methodology Module</t>
  </si>
  <si>
    <t>Business Module</t>
  </si>
  <si>
    <t>Professional foreign language</t>
  </si>
  <si>
    <t>Social Sciences</t>
  </si>
  <si>
    <t>Commerce and Marketing Module</t>
  </si>
  <si>
    <t>Commerce submodule</t>
  </si>
  <si>
    <t>Marketing submodule</t>
  </si>
  <si>
    <t>Thesis writing and Internship</t>
  </si>
  <si>
    <t>Elective courses and modules</t>
  </si>
  <si>
    <t>WEBmarketing module</t>
  </si>
  <si>
    <t>Food marketing module</t>
  </si>
  <si>
    <t>Leadership module</t>
  </si>
  <si>
    <t>Marketing of special companies module</t>
  </si>
  <si>
    <t>Logistics module</t>
  </si>
  <si>
    <t>Further electives</t>
  </si>
  <si>
    <t>Course type</t>
  </si>
  <si>
    <t>International ECTS Mobility</t>
  </si>
  <si>
    <t>Share of lessons</t>
  </si>
  <si>
    <t>no. lessons</t>
  </si>
  <si>
    <t>lect.</t>
  </si>
  <si>
    <t>sem.</t>
  </si>
  <si>
    <t>cons.</t>
  </si>
  <si>
    <t>exam.</t>
  </si>
  <si>
    <t>ECTS</t>
  </si>
  <si>
    <t>Bachelor in Commerce and Marketing</t>
  </si>
  <si>
    <t>Code of programmea: 3BNKM19_EN</t>
  </si>
  <si>
    <t>Valid: Sept. 2019</t>
  </si>
  <si>
    <t>Total ECTS</t>
  </si>
  <si>
    <t>Syllabus</t>
  </si>
  <si>
    <t>Full time</t>
  </si>
  <si>
    <t>LECT</t>
  </si>
  <si>
    <t>SEM</t>
  </si>
  <si>
    <t>Total</t>
  </si>
  <si>
    <t>ECTS/lesson</t>
  </si>
  <si>
    <t>3BAMT1BUC00017</t>
  </si>
  <si>
    <t>3BIOM1CAL00019</t>
  </si>
  <si>
    <t>3BIFA1MIC00019</t>
  </si>
  <si>
    <t>3BIMM1MAR00019</t>
  </si>
  <si>
    <t>3BFLC1FLT10019</t>
  </si>
  <si>
    <t>3BDSS1ISS00019</t>
  </si>
  <si>
    <t>3BSPC1PHE10019</t>
  </si>
  <si>
    <t>3BREG1IEE00019</t>
  </si>
  <si>
    <t>3BIMM1SEM00019</t>
  </si>
  <si>
    <t>3BIOM1LRM00019</t>
  </si>
  <si>
    <t>3BIOM1BUI00019</t>
  </si>
  <si>
    <t>3BIFA1FIN00019</t>
  </si>
  <si>
    <t>3BIFA1BOA00019</t>
  </si>
  <si>
    <t>3BIMM1BEB00019</t>
  </si>
  <si>
    <t>3BRAE1EES00019</t>
  </si>
  <si>
    <t>3BIMM1MAL00019</t>
  </si>
  <si>
    <t>2BIMM1HRM00019</t>
  </si>
  <si>
    <t>3BFLC1FLT20019</t>
  </si>
  <si>
    <t>3BFLC1FLT30019</t>
  </si>
  <si>
    <t>3BFLC1FEF00019</t>
  </si>
  <si>
    <t>3BREA1EHE00019</t>
  </si>
  <si>
    <t>3BIFA1ECL00019</t>
  </si>
  <si>
    <t>3BIMM1SCS00019</t>
  </si>
  <si>
    <t>3BIMM1SAM00019</t>
  </si>
  <si>
    <t>3BIMM1SCM00019</t>
  </si>
  <si>
    <t>3BIMM1PQM00019</t>
  </si>
  <si>
    <t>3BIMM1STM00019</t>
  </si>
  <si>
    <t>3BIMM1ECR00019</t>
  </si>
  <si>
    <t>3BIMM1FEC00019</t>
  </si>
  <si>
    <t>3BIMM1MCO00019</t>
  </si>
  <si>
    <t>3BIMM1MRE00019</t>
  </si>
  <si>
    <t>3BIMM1OMM0019</t>
  </si>
  <si>
    <t>3BIMM1COB00019</t>
  </si>
  <si>
    <t>3BIMM1PRS00019</t>
  </si>
  <si>
    <t>3BIMM1MAS00019</t>
  </si>
  <si>
    <t>3BIMM1FEM00019</t>
  </si>
  <si>
    <t>3BSPC1PHE20019</t>
  </si>
  <si>
    <t>3BIOM1THS10019</t>
  </si>
  <si>
    <t>3BIOM1THS30019</t>
  </si>
  <si>
    <t>3BIOM1THS20019</t>
  </si>
  <si>
    <t>3BGTK1INP00019</t>
  </si>
  <si>
    <t>3BIMM3SMM00019</t>
  </si>
  <si>
    <t>3BIMM3DIM00019</t>
  </si>
  <si>
    <t>3BIMM3TPR00019</t>
  </si>
  <si>
    <t>3BIMM3BFS00019</t>
  </si>
  <si>
    <t>3BIMM3FCB00019</t>
  </si>
  <si>
    <t>3BREA3CFI00019</t>
  </si>
  <si>
    <t>3BIMM3ILM00019</t>
  </si>
  <si>
    <t>3BIMM3HTA00019</t>
  </si>
  <si>
    <t>3BIMM3CAM00019</t>
  </si>
  <si>
    <t>3BIMM3MSM00019</t>
  </si>
  <si>
    <t>3BIMM3NOM0019</t>
  </si>
  <si>
    <t>3BIMM3MST00019</t>
  </si>
  <si>
    <t>3BREA3FSM00019</t>
  </si>
  <si>
    <t>3BREA3INL0019</t>
  </si>
  <si>
    <t>3BIOM3IIL00019</t>
  </si>
  <si>
    <t>3BFLC3FLT40019</t>
  </si>
  <si>
    <t>3BFLC3PCF00019</t>
  </si>
  <si>
    <t>3BFLC3CAS00019</t>
  </si>
  <si>
    <t>3BIMM3MOC10019</t>
  </si>
  <si>
    <t>3BIMM3MOC30019</t>
  </si>
  <si>
    <t>3BIMM3MOC20019</t>
  </si>
  <si>
    <t>3BIOM1APM00019</t>
  </si>
  <si>
    <t>3BIOMBST00019</t>
  </si>
  <si>
    <t>3BIFA1MAC00019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</si>
</sst>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rgb="FFFFFF00"/>
      <name val="Arial"/>
      <family val="2"/>
      <charset val="238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57"/>
      </left>
      <right/>
      <top style="thick">
        <color indexed="57"/>
      </top>
      <bottom style="thin">
        <color indexed="64"/>
      </bottom>
      <diagonal/>
    </border>
    <border>
      <left/>
      <right style="thick">
        <color indexed="57"/>
      </right>
      <top style="thick">
        <color indexed="57"/>
      </top>
      <bottom style="thin">
        <color indexed="64"/>
      </bottom>
      <diagonal/>
    </border>
    <border>
      <left style="thick">
        <color indexed="57"/>
      </left>
      <right style="thin">
        <color indexed="64"/>
      </right>
      <top style="thin">
        <color indexed="64"/>
      </top>
      <bottom style="thick">
        <color indexed="57"/>
      </bottom>
      <diagonal/>
    </border>
    <border>
      <left style="thin">
        <color indexed="64"/>
      </left>
      <right style="thick">
        <color indexed="57"/>
      </right>
      <top style="thin">
        <color indexed="64"/>
      </top>
      <bottom style="thick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27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7" fillId="0" borderId="11" xfId="0" applyFont="1" applyFill="1" applyBorder="1"/>
    <xf numFmtId="0" fontId="1" fillId="0" borderId="1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/>
    <xf numFmtId="0" fontId="7" fillId="0" borderId="10" xfId="0" applyFont="1" applyFill="1" applyBorder="1"/>
    <xf numFmtId="0" fontId="7" fillId="0" borderId="0" xfId="0" applyFont="1" applyFill="1" applyBorder="1"/>
    <xf numFmtId="0" fontId="1" fillId="2" borderId="16" xfId="0" applyFont="1" applyFill="1" applyBorder="1" applyAlignment="1">
      <alignment horizontal="left" vertical="center"/>
    </xf>
    <xf numFmtId="0" fontId="8" fillId="0" borderId="10" xfId="0" applyFont="1" applyBorder="1"/>
    <xf numFmtId="0" fontId="8" fillId="0" borderId="0" xfId="0" applyFont="1"/>
    <xf numFmtId="0" fontId="8" fillId="0" borderId="24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2" fillId="4" borderId="0" xfId="0" applyFont="1" applyFill="1"/>
    <xf numFmtId="0" fontId="12" fillId="4" borderId="10" xfId="0" applyFont="1" applyFill="1" applyBorder="1"/>
    <xf numFmtId="0" fontId="8" fillId="0" borderId="9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0" fillId="0" borderId="0" xfId="0" applyBorder="1"/>
    <xf numFmtId="0" fontId="1" fillId="5" borderId="13" xfId="0" applyFont="1" applyFill="1" applyBorder="1" applyAlignment="1">
      <alignment horizontal="left" vertical="center" shrinkToFit="1"/>
    </xf>
    <xf numFmtId="0" fontId="1" fillId="5" borderId="40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8" fillId="0" borderId="63" xfId="0" applyFont="1" applyBorder="1" applyAlignment="1">
      <alignment vertical="center" shrinkToFit="1"/>
    </xf>
    <xf numFmtId="0" fontId="1" fillId="6" borderId="13" xfId="0" applyFont="1" applyFill="1" applyBorder="1" applyAlignment="1">
      <alignment horizontal="left" vertical="center" shrinkToFit="1"/>
    </xf>
    <xf numFmtId="0" fontId="1" fillId="6" borderId="40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" fillId="6" borderId="16" xfId="0" applyFont="1" applyFill="1" applyBorder="1" applyAlignment="1">
      <alignment horizontal="left" vertical="center" shrinkToFit="1"/>
    </xf>
    <xf numFmtId="0" fontId="1" fillId="6" borderId="40" xfId="0" applyFont="1" applyFill="1" applyBorder="1" applyAlignment="1">
      <alignment vertical="center" shrinkToFit="1"/>
    </xf>
    <xf numFmtId="0" fontId="1" fillId="6" borderId="1" xfId="0" applyFont="1" applyFill="1" applyBorder="1" applyAlignment="1">
      <alignment horizontal="left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4" borderId="4" xfId="0" applyFont="1" applyFill="1" applyBorder="1"/>
    <xf numFmtId="0" fontId="16" fillId="4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8" fillId="0" borderId="24" xfId="0" applyFont="1" applyFill="1" applyBorder="1" applyAlignment="1">
      <alignment horizontal="left" vertical="center" shrinkToFit="1"/>
    </xf>
    <xf numFmtId="49" fontId="18" fillId="0" borderId="24" xfId="0" applyNumberFormat="1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 shrinkToFit="1"/>
    </xf>
    <xf numFmtId="0" fontId="18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5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left" vertical="center" shrinkToFit="1"/>
    </xf>
    <xf numFmtId="0" fontId="19" fillId="0" borderId="4" xfId="0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shrinkToFit="1"/>
    </xf>
    <xf numFmtId="0" fontId="18" fillId="0" borderId="7" xfId="0" applyFont="1" applyBorder="1"/>
    <xf numFmtId="0" fontId="18" fillId="0" borderId="2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5" xfId="0" applyFont="1" applyBorder="1"/>
    <xf numFmtId="0" fontId="18" fillId="0" borderId="20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 vertical="center" shrinkToFit="1"/>
    </xf>
    <xf numFmtId="0" fontId="19" fillId="0" borderId="5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left" vertical="center" shrinkToFit="1"/>
    </xf>
    <xf numFmtId="0" fontId="20" fillId="5" borderId="40" xfId="0" applyFont="1" applyFill="1" applyBorder="1" applyAlignment="1">
      <alignment horizontal="center" vertical="center" shrinkToFit="1"/>
    </xf>
    <xf numFmtId="0" fontId="20" fillId="5" borderId="48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  <xf numFmtId="0" fontId="18" fillId="0" borderId="3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19" fillId="0" borderId="24" xfId="0" applyFont="1" applyFill="1" applyBorder="1"/>
    <xf numFmtId="0" fontId="20" fillId="0" borderId="24" xfId="0" applyFont="1" applyFill="1" applyBorder="1" applyAlignment="1">
      <alignment horizontal="left"/>
    </xf>
    <xf numFmtId="0" fontId="18" fillId="0" borderId="8" xfId="0" applyFont="1" applyBorder="1" applyAlignment="1">
      <alignment vertical="center" shrinkToFit="1"/>
    </xf>
    <xf numFmtId="0" fontId="19" fillId="0" borderId="7" xfId="0" applyFont="1" applyFill="1" applyBorder="1"/>
    <xf numFmtId="0" fontId="18" fillId="0" borderId="2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shrinkToFit="1"/>
    </xf>
    <xf numFmtId="0" fontId="18" fillId="0" borderId="36" xfId="0" applyFont="1" applyBorder="1" applyAlignment="1">
      <alignment vertical="center" shrinkToFit="1"/>
    </xf>
    <xf numFmtId="0" fontId="19" fillId="0" borderId="14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/>
    </xf>
    <xf numFmtId="0" fontId="19" fillId="0" borderId="50" xfId="0" applyFont="1" applyFill="1" applyBorder="1"/>
    <xf numFmtId="0" fontId="20" fillId="0" borderId="50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19" fillId="0" borderId="8" xfId="0" applyFont="1" applyFill="1" applyBorder="1"/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8" fillId="4" borderId="56" xfId="0" applyFont="1" applyFill="1" applyBorder="1"/>
    <xf numFmtId="0" fontId="8" fillId="4" borderId="56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4" borderId="64" xfId="0" applyFont="1" applyFill="1" applyBorder="1"/>
    <xf numFmtId="0" fontId="8" fillId="0" borderId="11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9" fontId="5" fillId="0" borderId="22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shrinkToFit="1"/>
    </xf>
    <xf numFmtId="0" fontId="16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16" fillId="0" borderId="5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16" fillId="0" borderId="7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20" fillId="5" borderId="40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" fillId="5" borderId="40" xfId="0" applyFont="1" applyFill="1" applyBorder="1" applyAlignment="1">
      <alignment vertical="center" shrinkToFit="1"/>
    </xf>
    <xf numFmtId="0" fontId="8" fillId="0" borderId="73" xfId="0" applyFont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16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6" fillId="4" borderId="60" xfId="0" applyFont="1" applyFill="1" applyBorder="1"/>
    <xf numFmtId="49" fontId="1" fillId="3" borderId="41" xfId="0" applyNumberFormat="1" applyFont="1" applyFill="1" applyBorder="1" applyAlignment="1">
      <alignment horizontal="center" vertical="center" shrinkToFit="1"/>
    </xf>
    <xf numFmtId="1" fontId="1" fillId="2" borderId="42" xfId="0" applyNumberFormat="1" applyFont="1" applyFill="1" applyBorder="1" applyAlignment="1">
      <alignment horizontal="center" vertical="center" shrinkToFit="1"/>
    </xf>
    <xf numFmtId="1" fontId="8" fillId="0" borderId="24" xfId="0" applyNumberFormat="1" applyFont="1" applyBorder="1" applyAlignment="1">
      <alignment horizontal="center" vertical="center" shrinkToFit="1"/>
    </xf>
    <xf numFmtId="1" fontId="8" fillId="0" borderId="50" xfId="0" applyNumberFormat="1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left" vertical="center" shrinkToFit="1"/>
    </xf>
    <xf numFmtId="0" fontId="18" fillId="0" borderId="43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left" vertical="center" shrinkToFit="1"/>
    </xf>
    <xf numFmtId="0" fontId="18" fillId="0" borderId="60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8" fillId="7" borderId="3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 shrinkToFit="1"/>
    </xf>
    <xf numFmtId="0" fontId="1" fillId="5" borderId="64" xfId="0" applyFont="1" applyFill="1" applyBorder="1" applyAlignment="1">
      <alignment vertical="center" shrinkToFit="1"/>
    </xf>
    <xf numFmtId="0" fontId="1" fillId="5" borderId="42" xfId="0" applyFont="1" applyFill="1" applyBorder="1" applyAlignment="1">
      <alignment horizontal="center" vertical="center" shrinkToFit="1"/>
    </xf>
    <xf numFmtId="0" fontId="1" fillId="5" borderId="42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left"/>
    </xf>
    <xf numFmtId="0" fontId="1" fillId="5" borderId="4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/>
    </xf>
    <xf numFmtId="0" fontId="20" fillId="4" borderId="45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7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7" borderId="7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 vertical="center"/>
    </xf>
    <xf numFmtId="0" fontId="18" fillId="0" borderId="50" xfId="0" applyFont="1" applyFill="1" applyBorder="1"/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left" vertical="center" shrinkToFit="1"/>
    </xf>
    <xf numFmtId="0" fontId="8" fillId="0" borderId="43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20" fillId="0" borderId="4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49" fontId="6" fillId="0" borderId="41" xfId="0" applyNumberFormat="1" applyFont="1" applyBorder="1" applyAlignment="1">
      <alignment vertical="center" shrinkToFit="1"/>
    </xf>
    <xf numFmtId="0" fontId="6" fillId="0" borderId="43" xfId="0" applyFont="1" applyBorder="1" applyAlignment="1">
      <alignment vertical="center"/>
    </xf>
    <xf numFmtId="0" fontId="8" fillId="0" borderId="44" xfId="0" applyFont="1" applyBorder="1" applyAlignment="1"/>
    <xf numFmtId="0" fontId="8" fillId="0" borderId="45" xfId="0" applyFont="1" applyBorder="1" applyAlignment="1"/>
    <xf numFmtId="0" fontId="6" fillId="0" borderId="41" xfId="0" applyFont="1" applyBorder="1" applyAlignment="1">
      <alignment vertical="center" wrapText="1"/>
    </xf>
    <xf numFmtId="0" fontId="8" fillId="0" borderId="32" xfId="0" applyFont="1" applyBorder="1" applyAlignment="1"/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8" fillId="0" borderId="42" xfId="0" applyFont="1" applyBorder="1" applyAlignment="1"/>
    <xf numFmtId="0" fontId="3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8" fillId="8" borderId="51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8" fillId="8" borderId="52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75" xfId="0" applyFont="1" applyFill="1" applyBorder="1" applyAlignment="1">
      <alignment vertical="center"/>
    </xf>
    <xf numFmtId="0" fontId="8" fillId="8" borderId="64" xfId="0" applyFont="1" applyFill="1" applyBorder="1" applyAlignment="1">
      <alignment vertical="center"/>
    </xf>
    <xf numFmtId="0" fontId="8" fillId="8" borderId="56" xfId="0" applyFont="1" applyFill="1" applyBorder="1" applyAlignment="1">
      <alignment vertical="center"/>
    </xf>
    <xf numFmtId="0" fontId="8" fillId="8" borderId="4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" xfId="0" applyFont="1" applyFill="1" applyBorder="1"/>
    <xf numFmtId="0" fontId="20" fillId="0" borderId="39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24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/>
    </xf>
    <xf numFmtId="0" fontId="1" fillId="0" borderId="2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69240162037" createdVersion="3" refreshedVersion="3" minRefreshableVersion="3" recordCount="61">
  <cacheSource type="worksheet">
    <worksheetSource ref="A1:J62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 containsBlank="1" containsMixedTypes="1" containsNumber="1" containsInteger="1" minValue="0" maxValue="0"/>
    </cacheField>
    <cacheField name="kurzusnév" numFmtId="0">
      <sharedItems containsMixedTypes="1" containsNumber="1" containsInteger="1" minValue="0" maxValue="0" count="55">
        <s v="Tanulás és kutatásmódszertan"/>
        <s v="Üzleti kommunikáció"/>
        <s v="Kalkulus"/>
        <s v="Alkalmazott matematika"/>
        <s v="Üzleti informatika"/>
        <s v="Üzleti statisztika"/>
        <n v="0"/>
        <s v="Mikroökonómia"/>
        <s v="Nemzetközi gazdaságtan és EU ismeretek"/>
        <s v="Pénzügytan"/>
        <s v="Számvitel alapjai"/>
        <s v="Üzleti gazdaságtan és üzleti tervezés"/>
        <s v="Marketing"/>
        <s v="Környezetgazdaságtan és fenntarthatóság"/>
        <s v="Vezetés-szervezés"/>
        <s v="Emberi erőforrás menedzsment"/>
        <s v="Szakmai idegen nyelv 1."/>
        <s v="Szakmai idegen nyelv 2."/>
        <s v="Szakmai idegen nyelv 3"/>
        <s v="Szaknyelvi szigorlat"/>
        <s v="Összesen"/>
        <s v="Gazdasági rendszerek társadalomtudományi alapjai"/>
        <s v="Gazdaságtörténet és gazdaságpolitika"/>
        <s v="Kereskedelmi és értékesitési ismeretek "/>
        <s v="Sales management"/>
        <s v="Ellátási lánc menedzsment"/>
        <s v="Áru- és minőségmenedzsment "/>
        <s v="Stratégiai menedzsment"/>
        <s v="E-kereskedelem és retail"/>
        <s v="Marketingkommunikáció "/>
        <s v="Marketingkutatás"/>
        <s v="On-line marketing és médiagazdaság"/>
        <s v="Fogyasztói magatartás"/>
        <s v="Termékstratégia"/>
        <s v="Marketing ismeretek szigorlat"/>
        <s v="Testnevelés 1."/>
        <s v="Szakszeminárium 1."/>
        <s v="Szakszeminárium 2."/>
        <s v="Szakszeminárium 3."/>
        <s v="Szakmai gyakorlat"/>
        <s v="Élelmiszerismeret"/>
        <s v="Élelmiszer fogyasztói magatartás"/>
        <s v="Élelmiszeripar versenyképessége"/>
        <s v="Munkaerő-piaci ismeretek"/>
        <s v="7 szokás tréning"/>
        <s v="Karriermenedzsment"/>
        <s v="KKV marketing"/>
        <s v="Non-profit marketing"/>
        <s v="Start-up vállalkozások marketingje"/>
        <s v="Élelmiszer lánc menedzsment"/>
        <s v="Nemzetközi logisztika"/>
        <s v="Logisztikai informatika"/>
        <s v="Szakmai idegen nyelv 4."/>
        <s v="Szaknyelvi előkészítő"/>
        <s v="Szakkollégiumi tevékenység"/>
      </sharedItems>
    </cacheField>
    <cacheField name="féléve" numFmtId="0">
      <sharedItems containsSemiMixedTypes="0" containsString="0" containsNumber="1" containsInteger="1" minValue="1" maxValue="7"/>
    </cacheField>
    <cacheField name="óraszáma (EA)" numFmtId="0">
      <sharedItems containsSemiMixedTypes="0" containsString="0" containsNumber="1" containsInteger="1" minValue="0" maxValue="23"/>
    </cacheField>
    <cacheField name="óraszáma(sz)" numFmtId="0">
      <sharedItems containsSemiMixedTypes="0" containsString="0" containsNumber="1" containsInteger="1" minValue="0" maxValue="400"/>
    </cacheField>
    <cacheField name="kreditértéke" numFmtId="0">
      <sharedItems containsSemiMixedTypes="0" containsString="0" containsNumber="1" containsInteger="1" minValue="0" maxValue="80"/>
    </cacheField>
    <cacheField name="tf oktatója" numFmtId="0">
      <sharedItems containsMixedTypes="1" containsNumber="1" containsInteger="1" minValue="0" maxValue="0" count="24">
        <s v="Borbély Csaba"/>
        <s v="Berke Szilárd"/>
        <s v="Stettner Eleonóra"/>
        <s v="Bánkuti Gyöngyi"/>
        <s v="Nagy Enikő"/>
        <s v="Nagy Mónika Zita"/>
        <n v="0"/>
        <s v="Dr. Parádi-Dolgos Anett"/>
        <s v="Koponicsné Györke Diána"/>
        <s v="Varga József"/>
        <s v="Wickert Irén"/>
        <s v="Szigeti Orsolya"/>
        <s v="Tóth Gergely"/>
        <s v="Kőműves Zsolt"/>
        <s v="Szabó-Szentgróti Gábor"/>
        <s v="Kopházi Erzsébet"/>
        <s v="Molnár Gábor"/>
        <s v="Szávai Ferenc"/>
        <s v="Szente Viktória"/>
        <s v="Szendrő Katalin"/>
        <s v="Csonka Arnold"/>
        <s v="Olsovszkyné Némedi Andrea"/>
        <s v="Böröndi-Fülöp Nikoletta"/>
        <s v="Kiss Zoltán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3BNKM18"/>
    <s v="Módszertani alapozó almodul"/>
    <s v="3BAMT1TAN00017"/>
    <x v="0"/>
    <n v="2"/>
    <n v="1"/>
    <n v="2"/>
    <n v="5"/>
    <x v="0"/>
    <s v="Borbély Csaba"/>
  </r>
  <r>
    <s v="3BNKM18"/>
    <s v="Módszertani alapozó almodul"/>
    <s v="3BAMT1UKO00017"/>
    <x v="1"/>
    <n v="1"/>
    <n v="1"/>
    <n v="2"/>
    <n v="4"/>
    <x v="1"/>
    <s v="Berke Szilárd"/>
  </r>
  <r>
    <s v="3BNKM18"/>
    <s v="Módszertani alapozó almodul"/>
    <s v="3BMAT1KAS00017"/>
    <x v="2"/>
    <n v="1"/>
    <n v="2"/>
    <n v="2"/>
    <n v="5"/>
    <x v="2"/>
    <s v="Stettner Eleonóra"/>
  </r>
  <r>
    <s v="3BNKM18"/>
    <s v="Módszertani alapozó almodul"/>
    <s v="3BMIT1ALK00017"/>
    <x v="3"/>
    <n v="2"/>
    <n v="2"/>
    <n v="2"/>
    <n v="6"/>
    <x v="3"/>
    <s v="Bánkuti Gyöngyi"/>
  </r>
  <r>
    <s v="3BNKM18"/>
    <s v="Módszertani alapozó almodul"/>
    <s v="3BMAT1UIF00017"/>
    <x v="4"/>
    <n v="2"/>
    <n v="0"/>
    <n v="4"/>
    <n v="4"/>
    <x v="4"/>
    <s v="Nagy Enikő"/>
  </r>
  <r>
    <s v="3BNKM18"/>
    <s v="Módszertani alapozó almodul"/>
    <s v="3BRTS1UZS00017"/>
    <x v="5"/>
    <n v="2"/>
    <n v="0"/>
    <n v="4"/>
    <n v="5"/>
    <x v="5"/>
    <s v="Nagy Mónika Zita"/>
  </r>
  <r>
    <s v="3BNKM18"/>
    <s v="Közgazdaságtani alapozó almodul"/>
    <m/>
    <x v="6"/>
    <n v="7"/>
    <n v="0"/>
    <n v="0"/>
    <n v="0"/>
    <x v="6"/>
    <n v="0"/>
  </r>
  <r>
    <s v="3BNKM18"/>
    <s v="Közgazdaságtani alapozó almodul"/>
    <s v="3BPKT1MIK00017"/>
    <x v="7"/>
    <n v="1"/>
    <n v="2"/>
    <n v="1"/>
    <n v="4"/>
    <x v="7"/>
    <s v="Dr. Parádi-Dolgos Anett"/>
  </r>
  <r>
    <s v="3BNKM18"/>
    <s v="Közgazdaságtani alapozó almodul"/>
    <s v="3BNGK1NGE00017"/>
    <x v="8"/>
    <n v="2"/>
    <n v="2"/>
    <n v="1"/>
    <n v="5"/>
    <x v="8"/>
    <s v="Koponicsné Györke Diána"/>
  </r>
  <r>
    <s v="3BNKM18"/>
    <s v="Közgazdaságtani alapozó almodul"/>
    <s v="3BPKT1PUT00017"/>
    <x v="9"/>
    <n v="3"/>
    <n v="2"/>
    <n v="1"/>
    <n v="5"/>
    <x v="9"/>
    <s v="Varga József"/>
  </r>
  <r>
    <s v="3BNKM18"/>
    <s v="Közgazdaságtani alapozó almodul"/>
    <s v="3BSJT1SZA00017"/>
    <x v="10"/>
    <n v="3"/>
    <n v="2"/>
    <n v="2"/>
    <n v="6"/>
    <x v="10"/>
    <s v="Wickert Irén"/>
  </r>
  <r>
    <s v="3BNKM18"/>
    <s v="Közgazdaságtani alapozó almodul"/>
    <m/>
    <x v="6"/>
    <n v="7"/>
    <n v="0"/>
    <n v="0"/>
    <n v="0"/>
    <x v="6"/>
    <n v="0"/>
  </r>
  <r>
    <s v="3BNKM18"/>
    <s v="Üzleti alapozó almodul"/>
    <s v="3BAMT1UGT00017"/>
    <x v="11"/>
    <n v="3"/>
    <n v="1"/>
    <n v="2"/>
    <n v="4"/>
    <x v="0"/>
    <s v="Borbély Csaba"/>
  </r>
  <r>
    <s v="3BNKM18"/>
    <s v="Üzleti alapozó almodul"/>
    <s v="3BMMT1MAR00017"/>
    <x v="12"/>
    <n v="1"/>
    <n v="1"/>
    <n v="2"/>
    <n v="4"/>
    <x v="11"/>
    <s v="Szigeti Orsolya"/>
  </r>
  <r>
    <s v="3BNKM18"/>
    <s v="Üzleti alapozó almodul"/>
    <s v="3BRTT1KEF00017"/>
    <x v="13"/>
    <n v="4"/>
    <n v="2"/>
    <n v="2"/>
    <n v="5"/>
    <x v="12"/>
    <s v="Tóth Gergely"/>
  </r>
  <r>
    <s v="3BNKM18"/>
    <s v="Üzleti alapozó almodul"/>
    <s v="3BAMT1VSZ00017"/>
    <x v="14"/>
    <n v="4"/>
    <n v="1"/>
    <n v="2"/>
    <n v="4"/>
    <x v="13"/>
    <s v="Kőműves Zsolt"/>
  </r>
  <r>
    <s v="3BNKM18"/>
    <s v="Üzleti alapozó almodul"/>
    <s v="3BAMT1EEM00017"/>
    <x v="15"/>
    <n v="6"/>
    <n v="2"/>
    <n v="2"/>
    <n v="5"/>
    <x v="14"/>
    <s v="Szabó-Szentgróti Gábor"/>
  </r>
  <r>
    <s v="3BNKM18"/>
    <s v="Szakmai idegen nyelv"/>
    <s v="3BINI1SIN00017"/>
    <x v="16"/>
    <n v="1"/>
    <n v="0"/>
    <n v="2"/>
    <n v="0"/>
    <x v="15"/>
    <s v="Kopházi Erzsébet"/>
  </r>
  <r>
    <s v="3BNKM18"/>
    <s v="Szakmai idegen nyelv"/>
    <s v="3BINI1INY00017"/>
    <x v="17"/>
    <n v="2"/>
    <n v="0"/>
    <n v="2"/>
    <n v="0"/>
    <x v="15"/>
    <s v="Kopházi Erzsébet"/>
  </r>
  <r>
    <s v="3BNKM18"/>
    <s v="Szakmai idegen nyelv"/>
    <s v="3BINI1IDE00017"/>
    <x v="18"/>
    <n v="3"/>
    <n v="0"/>
    <n v="2"/>
    <n v="0"/>
    <x v="15"/>
    <s v="Kopházi Erzsébet"/>
  </r>
  <r>
    <s v="3BNKM18"/>
    <s v="Szakmai idegen nyelv"/>
    <s v="3BINI1SZS00017"/>
    <x v="19"/>
    <n v="3"/>
    <n v="0"/>
    <n v="0"/>
    <n v="0"/>
    <x v="15"/>
    <s v="Kopházi Erzsébet"/>
  </r>
  <r>
    <s v="3BNKM18"/>
    <s v="Szakmai idegen nyelv"/>
    <n v="0"/>
    <x v="20"/>
    <n v="1"/>
    <n v="23"/>
    <n v="41"/>
    <n v="80"/>
    <x v="6"/>
    <n v="0"/>
  </r>
  <r>
    <s v="3BNKM18"/>
    <s v="Szakmai idegen nyelv"/>
    <m/>
    <x v="6"/>
    <n v="7"/>
    <n v="0"/>
    <n v="0"/>
    <n v="0"/>
    <x v="6"/>
    <n v="0"/>
  </r>
  <r>
    <s v="3BNKM18"/>
    <s v="Társadalomtudományi ismeretek"/>
    <s v="3BTTT1GRT00017"/>
    <x v="21"/>
    <n v="1"/>
    <n v="3"/>
    <n v="0"/>
    <n v="5"/>
    <x v="16"/>
    <s v="Molnár Gábor"/>
  </r>
  <r>
    <s v="3BNKM18"/>
    <s v="Társadalomtudományi ismeretek"/>
    <s v="3BNGK1GTG00017"/>
    <x v="22"/>
    <n v="3"/>
    <n v="4"/>
    <n v="0"/>
    <n v="4"/>
    <x v="17"/>
    <s v="Szávai Ferenc"/>
  </r>
  <r>
    <s v="3BNKM18"/>
    <s v="Kereskedelmi és marketing ismeretek törzsanyag"/>
    <m/>
    <x v="6"/>
    <n v="7"/>
    <n v="0"/>
    <n v="0"/>
    <n v="0"/>
    <x v="6"/>
    <n v="0"/>
  </r>
  <r>
    <s v="3BNKM18"/>
    <s v="Kereskedelmi ismeretek almodul"/>
    <m/>
    <x v="6"/>
    <n v="7"/>
    <n v="0"/>
    <n v="0"/>
    <n v="0"/>
    <x v="6"/>
    <n v="0"/>
  </r>
  <r>
    <s v="3BNKM18"/>
    <s v="Kereskedelmi ismeretek almodul"/>
    <s v="3BMMI1KEI00017"/>
    <x v="23"/>
    <n v="3"/>
    <n v="1"/>
    <n v="2"/>
    <n v="6"/>
    <x v="18"/>
    <s v="Szente Viktória"/>
  </r>
  <r>
    <s v="3BNKM18"/>
    <s v="Kereskedelmi ismeretek almodul"/>
    <s v="3BMMI1SAM00017"/>
    <x v="24"/>
    <n v="5"/>
    <n v="1"/>
    <n v="2"/>
    <n v="5"/>
    <x v="19"/>
    <s v="Szendrő Katalin"/>
  </r>
  <r>
    <s v="3BNKM18"/>
    <s v="Kereskedelmi ismeretek almodul"/>
    <s v="3BAMT1ELM00017"/>
    <x v="25"/>
    <n v="6"/>
    <n v="2"/>
    <n v="2"/>
    <n v="6"/>
    <x v="20"/>
    <s v="Csonka Arnold"/>
  </r>
  <r>
    <s v="3BNKM18"/>
    <s v="Kereskedelmi ismeretek almodul"/>
    <s v="3BMMI1AMM00017"/>
    <x v="26"/>
    <n v="5"/>
    <n v="2"/>
    <n v="2"/>
    <n v="6"/>
    <x v="21"/>
    <s v="Olsovszkyné Némedi Andrea"/>
  </r>
  <r>
    <s v="3BNKM18"/>
    <s v="Kereskedelmi ismeretek almodul"/>
    <s v="3BAMT1STM00017"/>
    <x v="27"/>
    <n v="4"/>
    <n v="2"/>
    <n v="2"/>
    <n v="6"/>
    <x v="1"/>
    <s v="Berke Szilárd"/>
  </r>
  <r>
    <s v="3BNKM18"/>
    <s v="Kereskedelmi ismeretek almodul"/>
    <s v="3BMMI1EKR00017"/>
    <x v="28"/>
    <n v="6"/>
    <n v="2"/>
    <n v="2"/>
    <n v="6"/>
    <x v="19"/>
    <s v="Szendrő Katalin"/>
  </r>
  <r>
    <s v="3BNKM18"/>
    <s v="Kereskedelmi ismeretek almodul"/>
    <m/>
    <x v="6"/>
    <n v="7"/>
    <n v="0"/>
    <n v="0"/>
    <n v="0"/>
    <x v="6"/>
    <n v="0"/>
  </r>
  <r>
    <s v="3BNKM18"/>
    <s v="Marketing ismeretek almodul"/>
    <s v="3BMMI1MKO00017"/>
    <x v="29"/>
    <n v="5"/>
    <n v="1"/>
    <n v="2"/>
    <n v="6"/>
    <x v="19"/>
    <s v="Szendrő Katalin"/>
  </r>
  <r>
    <s v="3BNKM18"/>
    <s v="Marketing ismeretek almodul"/>
    <s v="3BMMI1MKU00017"/>
    <x v="30"/>
    <n v="4"/>
    <n v="2"/>
    <n v="2"/>
    <n v="6"/>
    <x v="18"/>
    <s v="Szente Viktória"/>
  </r>
  <r>
    <s v="3BNKM18"/>
    <s v="Marketing ismeretek almodul"/>
    <s v="3BMMI1OMM00017"/>
    <x v="31"/>
    <n v="6"/>
    <n v="1"/>
    <n v="2"/>
    <n v="6"/>
    <x v="19"/>
    <s v="Szendrő Katalin"/>
  </r>
  <r>
    <s v="3BNKM18"/>
    <s v="Marketing ismeretek almodul"/>
    <s v="3BMMI1FOG00017"/>
    <x v="32"/>
    <n v="5"/>
    <n v="1"/>
    <n v="2"/>
    <n v="5"/>
    <x v="22"/>
    <s v="Böröndi-Fülöp Nikoletta"/>
  </r>
  <r>
    <s v="3BNKM18"/>
    <s v="Marketing ismeretek almodul"/>
    <s v="3BMMI1TST00017"/>
    <x v="33"/>
    <n v="5"/>
    <n v="2"/>
    <n v="2"/>
    <n v="6"/>
    <x v="22"/>
    <s v="Böröndi-Fülöp Nikoletta"/>
  </r>
  <r>
    <s v="3BNKM18"/>
    <s v="Marketing ismeretek almodul"/>
    <s v="3MAR1MIS00000"/>
    <x v="34"/>
    <n v="7"/>
    <n v="0"/>
    <n v="0"/>
    <n v="0"/>
    <x v="11"/>
    <s v="Szigeti Orsolya"/>
  </r>
  <r>
    <s v="3BNKM18"/>
    <s v="Szakdolgozatkészítés és gyakorlati képzés"/>
    <m/>
    <x v="6"/>
    <n v="7"/>
    <n v="0"/>
    <n v="0"/>
    <n v="0"/>
    <x v="6"/>
    <n v="0"/>
  </r>
  <r>
    <s v="3BNKM18"/>
    <s v="Szakdolgozatkészítés és gyakorlati képzés"/>
    <s v="3BSLK1TES00017"/>
    <x v="35"/>
    <n v="1"/>
    <n v="0"/>
    <n v="2"/>
    <n v="0"/>
    <x v="23"/>
    <s v="Kiss Zoltán"/>
  </r>
  <r>
    <s v="3BNKM18"/>
    <s v="Szakdolgozatkészítés és gyakorlati képzés"/>
    <s v="3BMKT1SZS10017"/>
    <x v="36"/>
    <n v="5"/>
    <n v="0"/>
    <n v="2"/>
    <n v="0"/>
    <x v="21"/>
    <s v="Olsovszkyné Némedi Andrea"/>
  </r>
  <r>
    <s v="3BNKM18"/>
    <s v="Szakdolgozatkészítés és gyakorlati képzés"/>
    <s v="3BMKT1SZS20017"/>
    <x v="37"/>
    <n v="6"/>
    <n v="0"/>
    <n v="0"/>
    <n v="0"/>
    <x v="21"/>
    <s v="Olsovszkyné Némedi Andrea"/>
  </r>
  <r>
    <s v="3BNKM18"/>
    <s v="Szakdolgozatkészítés és gyakorlati képzés"/>
    <s v="3BMKT1SZS30017"/>
    <x v="38"/>
    <n v="7"/>
    <n v="0"/>
    <n v="0"/>
    <n v="10"/>
    <x v="21"/>
    <s v="Olsovszkyné Némedi Andrea"/>
  </r>
  <r>
    <s v="3BNKM18"/>
    <s v="Szakdolgozatkészítés és gyakorlati képzés"/>
    <s v="3BMKT1SZG00017"/>
    <x v="39"/>
    <n v="7"/>
    <n v="0"/>
    <n v="400"/>
    <n v="20"/>
    <x v="21"/>
    <s v="Olsovszkyné Némedi Andrea"/>
  </r>
  <r>
    <s v="3BNKM18"/>
    <s v="Élelmiszermarketing modul"/>
    <s v="3BAMKT3ELE00017"/>
    <x v="40"/>
    <n v="4"/>
    <n v="0"/>
    <n v="3"/>
    <n v="4"/>
    <x v="21"/>
    <s v="Olsovszkyné Némedi Andrea"/>
  </r>
  <r>
    <s v="3BNKM18"/>
    <s v="Élelmiszermarketing modul"/>
    <s v="3BMKT3EFM00017"/>
    <x v="41"/>
    <n v="5"/>
    <n v="0"/>
    <n v="3"/>
    <n v="5"/>
    <x v="21"/>
    <s v="Olsovszkyné Némedi Andrea"/>
  </r>
  <r>
    <s v="3BNKM18"/>
    <s v="Élelmiszermarketing modul"/>
    <m/>
    <x v="42"/>
    <n v="6"/>
    <n v="0"/>
    <n v="3"/>
    <n v="6"/>
    <x v="21"/>
    <s v="Olsovszkyné Némedi Andrea"/>
  </r>
  <r>
    <s v="3BNKM18"/>
    <s v="Cégvezetés modul"/>
    <s v="3BAMT3MPI00017"/>
    <x v="43"/>
    <n v="4"/>
    <n v="0"/>
    <n v="3"/>
    <n v="4"/>
    <x v="13"/>
    <s v="Kőműves Zsolt"/>
  </r>
  <r>
    <s v="3BNKM18"/>
    <s v="Cégvezetés modul"/>
    <s v="3BAMT3HST00017"/>
    <x v="44"/>
    <n v="5"/>
    <n v="0"/>
    <n v="3"/>
    <n v="5"/>
    <x v="14"/>
    <s v="Szabó-Szentgróti Gábor"/>
  </r>
  <r>
    <s v="3BNKM18"/>
    <s v="Cégvezetés modul"/>
    <m/>
    <x v="45"/>
    <n v="6"/>
    <n v="0"/>
    <n v="3"/>
    <n v="6"/>
    <x v="1"/>
    <s v="Berke Szilárd"/>
  </r>
  <r>
    <s v="3BNKM18"/>
    <s v="Speciális vállalkozások marketingje modul"/>
    <s v="3BMKT3KKV00017"/>
    <x v="46"/>
    <n v="4"/>
    <n v="0"/>
    <n v="3"/>
    <n v="4"/>
    <x v="11"/>
    <s v="Szigeti Orsolya"/>
  </r>
  <r>
    <s v="3BNKM18"/>
    <s v="Speciális vállalkozások marketingje modul"/>
    <s v="3BMKT3NPM00017"/>
    <x v="47"/>
    <n v="5"/>
    <n v="0"/>
    <n v="3"/>
    <n v="5"/>
    <x v="11"/>
    <s v="Szigeti Orsolya"/>
  </r>
  <r>
    <s v="3BNKM18"/>
    <s v="Speciális vállalkozások marketingje modul"/>
    <m/>
    <x v="48"/>
    <n v="6"/>
    <n v="0"/>
    <n v="3"/>
    <n v="6"/>
    <x v="11"/>
    <s v="Szigeti Orsolya"/>
  </r>
  <r>
    <s v="3BNKM18"/>
    <s v="Kereskedelmi logisztika modul"/>
    <s v="3BAMT3ELM00017"/>
    <x v="49"/>
    <n v="4"/>
    <n v="1"/>
    <n v="2"/>
    <n v="5"/>
    <x v="20"/>
    <s v="Csonka Arnold"/>
  </r>
  <r>
    <s v="3BNKM18"/>
    <s v="Kereskedelmi logisztika modul"/>
    <s v="3BAMT3NLO00017"/>
    <x v="50"/>
    <n v="5"/>
    <n v="0"/>
    <n v="3"/>
    <n v="4"/>
    <x v="20"/>
    <s v="Csonka Arnold"/>
  </r>
  <r>
    <s v="3BNKM18"/>
    <s v="Kereskedelmi logisztika modul"/>
    <m/>
    <x v="51"/>
    <n v="6"/>
    <n v="0"/>
    <n v="3"/>
    <n v="6"/>
    <x v="3"/>
    <s v="Bánkuti Gyöngyi"/>
  </r>
  <r>
    <s v="3BNKM18"/>
    <s v="További Szabadon választható tárgyak"/>
    <s v="3BINI3SZI00017"/>
    <x v="52"/>
    <n v="4"/>
    <n v="0"/>
    <n v="2"/>
    <n v="0"/>
    <x v="15"/>
    <s v="Kopházi Erzsébet"/>
  </r>
  <r>
    <s v="3BNKM18"/>
    <s v="További Szabadon választható tárgyak"/>
    <s v="3BINI3SZE00017"/>
    <x v="53"/>
    <n v="1"/>
    <n v="0"/>
    <n v="2"/>
    <n v="0"/>
    <x v="15"/>
    <s v="Kopházi Erzsébet"/>
  </r>
  <r>
    <s v="3BNKM18"/>
    <s v="Szakkollégiumi tevékenység"/>
    <m/>
    <x v="54"/>
    <n v="4"/>
    <n v="0"/>
    <n v="3"/>
    <n v="5"/>
    <x v="0"/>
    <s v="Borbély Csab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4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83" firstHeaderRow="1" firstDataRow="1" firstDataCol="1"/>
  <pivotFields count="10">
    <pivotField showAll="0"/>
    <pivotField showAll="0"/>
    <pivotField showAll="0"/>
    <pivotField axis="axisRow" showAll="0">
      <items count="56">
        <item x="6"/>
        <item x="44"/>
        <item x="3"/>
        <item x="26"/>
        <item x="28"/>
        <item x="41"/>
        <item x="49"/>
        <item x="42"/>
        <item x="40"/>
        <item x="25"/>
        <item x="15"/>
        <item x="32"/>
        <item x="21"/>
        <item x="22"/>
        <item x="2"/>
        <item x="45"/>
        <item x="23"/>
        <item x="46"/>
        <item x="13"/>
        <item x="51"/>
        <item x="12"/>
        <item x="34"/>
        <item x="29"/>
        <item x="30"/>
        <item x="7"/>
        <item x="43"/>
        <item x="8"/>
        <item x="50"/>
        <item x="47"/>
        <item x="31"/>
        <item x="20"/>
        <item x="9"/>
        <item x="24"/>
        <item x="48"/>
        <item x="27"/>
        <item x="54"/>
        <item x="39"/>
        <item x="16"/>
        <item x="17"/>
        <item x="18"/>
        <item x="52"/>
        <item x="53"/>
        <item x="19"/>
        <item x="36"/>
        <item x="37"/>
        <item x="38"/>
        <item x="10"/>
        <item x="0"/>
        <item x="33"/>
        <item x="35"/>
        <item x="11"/>
        <item x="4"/>
        <item x="1"/>
        <item x="5"/>
        <item x="14"/>
        <item t="default"/>
      </items>
    </pivotField>
    <pivotField showAll="0"/>
    <pivotField showAll="0"/>
    <pivotField showAll="0"/>
    <pivotField dataField="1" showAll="0"/>
    <pivotField axis="axisRow" showAll="0">
      <items count="25">
        <item x="6"/>
        <item x="3"/>
        <item x="1"/>
        <item x="0"/>
        <item x="22"/>
        <item x="20"/>
        <item x="7"/>
        <item x="23"/>
        <item x="15"/>
        <item x="8"/>
        <item x="13"/>
        <item x="16"/>
        <item x="4"/>
        <item x="5"/>
        <item x="21"/>
        <item x="2"/>
        <item x="14"/>
        <item x="17"/>
        <item x="19"/>
        <item x="18"/>
        <item x="11"/>
        <item x="12"/>
        <item x="9"/>
        <item x="10"/>
        <item t="default"/>
      </items>
    </pivotField>
    <pivotField showAll="0"/>
  </pivotFields>
  <rowFields count="2">
    <field x="8"/>
    <field x="3"/>
  </rowFields>
  <rowItems count="80">
    <i>
      <x/>
    </i>
    <i r="1">
      <x/>
    </i>
    <i r="1">
      <x v="30"/>
    </i>
    <i>
      <x v="1"/>
    </i>
    <i r="1">
      <x v="2"/>
    </i>
    <i r="1">
      <x v="19"/>
    </i>
    <i>
      <x v="2"/>
    </i>
    <i r="1">
      <x v="15"/>
    </i>
    <i r="1">
      <x v="34"/>
    </i>
    <i r="1">
      <x v="52"/>
    </i>
    <i>
      <x v="3"/>
    </i>
    <i r="1">
      <x v="35"/>
    </i>
    <i r="1">
      <x v="47"/>
    </i>
    <i r="1">
      <x v="50"/>
    </i>
    <i>
      <x v="4"/>
    </i>
    <i r="1">
      <x v="11"/>
    </i>
    <i r="1">
      <x v="48"/>
    </i>
    <i>
      <x v="5"/>
    </i>
    <i r="1">
      <x v="6"/>
    </i>
    <i r="1">
      <x v="9"/>
    </i>
    <i r="1">
      <x v="27"/>
    </i>
    <i>
      <x v="6"/>
    </i>
    <i r="1">
      <x v="24"/>
    </i>
    <i>
      <x v="7"/>
    </i>
    <i r="1">
      <x v="49"/>
    </i>
    <i>
      <x v="8"/>
    </i>
    <i r="1">
      <x v="37"/>
    </i>
    <i r="1">
      <x v="38"/>
    </i>
    <i r="1">
      <x v="39"/>
    </i>
    <i r="1">
      <x v="40"/>
    </i>
    <i r="1">
      <x v="41"/>
    </i>
    <i r="1">
      <x v="42"/>
    </i>
    <i>
      <x v="9"/>
    </i>
    <i r="1">
      <x v="26"/>
    </i>
    <i>
      <x v="10"/>
    </i>
    <i r="1">
      <x v="25"/>
    </i>
    <i r="1">
      <x v="54"/>
    </i>
    <i>
      <x v="11"/>
    </i>
    <i r="1">
      <x v="12"/>
    </i>
    <i>
      <x v="12"/>
    </i>
    <i r="1">
      <x v="51"/>
    </i>
    <i>
      <x v="13"/>
    </i>
    <i r="1">
      <x v="53"/>
    </i>
    <i>
      <x v="14"/>
    </i>
    <i r="1">
      <x v="3"/>
    </i>
    <i r="1">
      <x v="5"/>
    </i>
    <i r="1">
      <x v="7"/>
    </i>
    <i r="1">
      <x v="8"/>
    </i>
    <i r="1">
      <x v="36"/>
    </i>
    <i r="1">
      <x v="43"/>
    </i>
    <i r="1">
      <x v="44"/>
    </i>
    <i r="1">
      <x v="45"/>
    </i>
    <i>
      <x v="15"/>
    </i>
    <i r="1">
      <x v="14"/>
    </i>
    <i>
      <x v="16"/>
    </i>
    <i r="1">
      <x v="1"/>
    </i>
    <i r="1">
      <x v="10"/>
    </i>
    <i>
      <x v="17"/>
    </i>
    <i r="1">
      <x v="13"/>
    </i>
    <i>
      <x v="18"/>
    </i>
    <i r="1">
      <x v="4"/>
    </i>
    <i r="1">
      <x v="22"/>
    </i>
    <i r="1">
      <x v="29"/>
    </i>
    <i r="1">
      <x v="32"/>
    </i>
    <i>
      <x v="19"/>
    </i>
    <i r="1">
      <x v="16"/>
    </i>
    <i r="1">
      <x v="23"/>
    </i>
    <i>
      <x v="20"/>
    </i>
    <i r="1">
      <x v="17"/>
    </i>
    <i r="1">
      <x v="20"/>
    </i>
    <i r="1">
      <x v="21"/>
    </i>
    <i r="1">
      <x v="28"/>
    </i>
    <i r="1">
      <x v="33"/>
    </i>
    <i>
      <x v="21"/>
    </i>
    <i r="1">
      <x v="18"/>
    </i>
    <i>
      <x v="22"/>
    </i>
    <i r="1">
      <x v="31"/>
    </i>
    <i>
      <x v="23"/>
    </i>
    <i r="1">
      <x v="46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89"/>
  <sheetViews>
    <sheetView tabSelected="1" topLeftCell="A22" zoomScale="120" zoomScaleNormal="120" zoomScaleSheetLayoutView="80" workbookViewId="0">
      <selection activeCell="A32" sqref="A32"/>
    </sheetView>
  </sheetViews>
  <sheetFormatPr defaultRowHeight="12.75" x14ac:dyDescent="0.2"/>
  <cols>
    <col min="1" max="1" width="29.85546875" style="5" customWidth="1"/>
    <col min="2" max="2" width="45.85546875" style="5" customWidth="1"/>
    <col min="3" max="3" width="17.28515625" style="5" customWidth="1"/>
    <col min="4" max="4" width="7.42578125" style="12" customWidth="1"/>
    <col min="5" max="5" width="9.425781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9.5703125" style="5" customWidth="1"/>
    <col min="12" max="12" width="5.28515625" style="5" customWidth="1"/>
    <col min="13" max="13" width="8" style="5" customWidth="1"/>
    <col min="14" max="14" width="5.140625" style="5" customWidth="1"/>
    <col min="15" max="15" width="7.5703125" style="5" customWidth="1"/>
    <col min="16" max="17" width="3.28515625" style="5" customWidth="1"/>
    <col min="18" max="19" width="5.140625" style="5" customWidth="1"/>
    <col min="20" max="22" width="3.28515625" style="5" customWidth="1"/>
    <col min="23" max="23" width="4.85546875" style="5" customWidth="1"/>
    <col min="24" max="24" width="5.140625" style="5" customWidth="1"/>
    <col min="25" max="27" width="3.28515625" style="5" customWidth="1"/>
    <col min="28" max="28" width="4.28515625" style="5" customWidth="1"/>
    <col min="29" max="29" width="5.140625" style="5" customWidth="1"/>
    <col min="30" max="32" width="3.28515625" style="5" customWidth="1"/>
    <col min="33" max="33" width="4.28515625" style="5" customWidth="1"/>
    <col min="34" max="34" width="5.140625" style="5" customWidth="1"/>
    <col min="35" max="35" width="3.28515625" style="5" customWidth="1"/>
    <col min="36" max="36" width="5.140625" style="5" customWidth="1"/>
    <col min="37" max="37" width="4" style="5" customWidth="1"/>
    <col min="38" max="38" width="4.42578125" style="5" customWidth="1"/>
    <col min="39" max="39" width="39.5703125" style="5" customWidth="1"/>
    <col min="40" max="40" width="39.28515625" style="6" bestFit="1" customWidth="1"/>
    <col min="41" max="41" width="27.5703125" style="20" bestFit="1" customWidth="1"/>
    <col min="42" max="42" width="26.7109375" customWidth="1"/>
    <col min="43" max="43" width="21.5703125" customWidth="1"/>
  </cols>
  <sheetData>
    <row r="1" spans="1:41" ht="18" x14ac:dyDescent="0.2">
      <c r="A1" s="375" t="s">
        <v>302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</row>
    <row r="2" spans="1:41" ht="18" x14ac:dyDescent="0.2">
      <c r="A2" s="375" t="s">
        <v>298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</row>
    <row r="3" spans="1:41" ht="15.75" x14ac:dyDescent="0.2">
      <c r="A3" s="376" t="s">
        <v>299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1:41" ht="15.75" x14ac:dyDescent="0.2">
      <c r="A4" s="376" t="s">
        <v>303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1:41" s="16" customFormat="1" ht="14.25" x14ac:dyDescent="0.2">
      <c r="A5" s="377" t="s">
        <v>300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</row>
    <row r="7" spans="1:41" ht="13.5" thickBot="1" x14ac:dyDescent="0.25"/>
    <row r="8" spans="1:41" ht="45.75" customHeight="1" thickBot="1" x14ac:dyDescent="0.25">
      <c r="A8" s="3"/>
      <c r="B8" s="238" t="s">
        <v>289</v>
      </c>
      <c r="C8" s="306" t="s">
        <v>297</v>
      </c>
      <c r="D8" s="3"/>
      <c r="E8" s="3"/>
      <c r="F8" s="3"/>
      <c r="G8" s="3"/>
      <c r="H8" s="378" t="s">
        <v>291</v>
      </c>
      <c r="I8" s="379"/>
      <c r="J8" s="380"/>
      <c r="K8" s="98"/>
      <c r="L8" s="378" t="s">
        <v>291</v>
      </c>
      <c r="M8" s="379"/>
      <c r="N8" s="38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9"/>
      <c r="AN8" s="20"/>
      <c r="AO8"/>
    </row>
    <row r="9" spans="1:41" ht="14.25" x14ac:dyDescent="0.2">
      <c r="A9" s="3"/>
      <c r="B9" s="239" t="s">
        <v>272</v>
      </c>
      <c r="C9" s="308">
        <f>C47</f>
        <v>80</v>
      </c>
      <c r="D9" s="3"/>
      <c r="E9" s="3"/>
      <c r="F9" s="3"/>
      <c r="G9" s="3"/>
      <c r="H9" s="242" t="s">
        <v>304</v>
      </c>
      <c r="I9" s="243">
        <f>SUM(D80,I80,N80,S80,X80,AC80,AJ80)</f>
        <v>689</v>
      </c>
      <c r="J9" s="244">
        <f>I9/I$11</f>
        <v>0.4140625</v>
      </c>
      <c r="K9" s="3"/>
      <c r="L9" s="242" t="s">
        <v>304</v>
      </c>
      <c r="M9" s="243">
        <f>I9</f>
        <v>689</v>
      </c>
      <c r="N9" s="244">
        <f>M9/M$11</f>
        <v>0.33381782945736432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9"/>
      <c r="AN9" s="20"/>
      <c r="AO9"/>
    </row>
    <row r="10" spans="1:41" ht="14.25" x14ac:dyDescent="0.2">
      <c r="A10" s="3"/>
      <c r="B10" s="239" t="str">
        <f>A48</f>
        <v>Social Sciences</v>
      </c>
      <c r="C10" s="241">
        <f>C52</f>
        <v>15</v>
      </c>
      <c r="D10" s="103"/>
      <c r="E10" s="3"/>
      <c r="F10" s="3"/>
      <c r="G10" s="3"/>
      <c r="H10" s="245" t="s">
        <v>305</v>
      </c>
      <c r="I10" s="246">
        <f>SUM(E80,J80,O80,T80,Y80,AD80)</f>
        <v>975</v>
      </c>
      <c r="J10" s="244">
        <f>I10/I$11</f>
        <v>0.5859375</v>
      </c>
      <c r="K10" s="98"/>
      <c r="L10" s="245" t="s">
        <v>305</v>
      </c>
      <c r="M10" s="246">
        <f>I10+AI80</f>
        <v>1375</v>
      </c>
      <c r="N10" s="244">
        <f>M10/M$11</f>
        <v>0.66618217054263562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9"/>
      <c r="AN10" s="20"/>
      <c r="AO10"/>
    </row>
    <row r="11" spans="1:41" ht="15" thickBot="1" x14ac:dyDescent="0.25">
      <c r="A11" s="3"/>
      <c r="B11" s="239" t="str">
        <f>A53</f>
        <v>Commerce and Marketing Module</v>
      </c>
      <c r="C11" s="241">
        <f>C70</f>
        <v>70</v>
      </c>
      <c r="D11" s="3"/>
      <c r="E11" s="3"/>
      <c r="F11" s="3"/>
      <c r="G11" s="3"/>
      <c r="H11" s="247" t="s">
        <v>306</v>
      </c>
      <c r="I11" s="248">
        <f>SUM(I9:I10)</f>
        <v>1664</v>
      </c>
      <c r="J11" s="249">
        <f>I11/I$11</f>
        <v>1</v>
      </c>
      <c r="K11" s="98"/>
      <c r="L11" s="247" t="s">
        <v>306</v>
      </c>
      <c r="M11" s="248">
        <f>SUM(M9:M10)</f>
        <v>2064</v>
      </c>
      <c r="N11" s="244">
        <f>M11/M$11</f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9"/>
      <c r="AN11" s="20"/>
      <c r="AO11"/>
    </row>
    <row r="12" spans="1:41" ht="15" thickTop="1" x14ac:dyDescent="0.2">
      <c r="A12" s="3"/>
      <c r="B12" s="240" t="str">
        <f>A81</f>
        <v>Elective courses and modules</v>
      </c>
      <c r="C12" s="241">
        <v>15</v>
      </c>
      <c r="D12" s="3"/>
      <c r="E12" s="3"/>
      <c r="F12" s="3"/>
      <c r="G12" s="3"/>
      <c r="H12" s="381" t="s">
        <v>307</v>
      </c>
      <c r="I12" s="382"/>
      <c r="J12" s="3"/>
      <c r="K12" s="3"/>
      <c r="L12" s="381" t="s">
        <v>307</v>
      </c>
      <c r="M12" s="38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9"/>
      <c r="AN12" s="20"/>
      <c r="AO12"/>
    </row>
    <row r="13" spans="1:41" ht="15" thickBot="1" x14ac:dyDescent="0.25">
      <c r="A13" s="3"/>
      <c r="B13" s="70" t="str">
        <f>A71</f>
        <v>Thesis writing and Internship</v>
      </c>
      <c r="C13" s="309">
        <f>C78</f>
        <v>30</v>
      </c>
      <c r="D13" s="3"/>
      <c r="E13" s="3"/>
      <c r="F13" s="3"/>
      <c r="G13" s="3"/>
      <c r="H13" s="250">
        <f>I11/(C14-C13)</f>
        <v>9.2444444444444436</v>
      </c>
      <c r="I13" s="251"/>
      <c r="J13" s="3"/>
      <c r="K13" s="3"/>
      <c r="L13" s="250">
        <f>M11/C14</f>
        <v>9.8285714285714292</v>
      </c>
      <c r="M13" s="25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9"/>
      <c r="AN13" s="20"/>
      <c r="AO13"/>
    </row>
    <row r="14" spans="1:41" ht="13.5" thickBot="1" x14ac:dyDescent="0.25">
      <c r="B14" s="25" t="s">
        <v>301</v>
      </c>
      <c r="C14" s="307">
        <f>SUM(C9:C13)</f>
        <v>210</v>
      </c>
      <c r="D14" s="5"/>
      <c r="K14" s="102"/>
      <c r="AM14" s="6"/>
      <c r="AN14" s="20"/>
      <c r="AO14"/>
    </row>
    <row r="16" spans="1:41" ht="13.5" thickBot="1" x14ac:dyDescent="0.25">
      <c r="C16" s="12"/>
      <c r="D16" s="5"/>
      <c r="AM16" s="6"/>
      <c r="AN16" s="20"/>
      <c r="AO16"/>
    </row>
    <row r="17" spans="1:41" s="1" customFormat="1" ht="12.75" customHeight="1" x14ac:dyDescent="0.2">
      <c r="A17" s="383" t="s">
        <v>252</v>
      </c>
      <c r="B17" s="372"/>
      <c r="C17" s="384" t="s">
        <v>253</v>
      </c>
      <c r="D17" s="385" t="s">
        <v>254</v>
      </c>
      <c r="E17" s="386"/>
      <c r="F17" s="386"/>
      <c r="G17" s="386"/>
      <c r="H17" s="387"/>
      <c r="I17" s="385" t="s">
        <v>255</v>
      </c>
      <c r="J17" s="386"/>
      <c r="K17" s="386"/>
      <c r="L17" s="386"/>
      <c r="M17" s="387"/>
      <c r="N17" s="385" t="s">
        <v>256</v>
      </c>
      <c r="O17" s="386"/>
      <c r="P17" s="386"/>
      <c r="Q17" s="386"/>
      <c r="R17" s="387"/>
      <c r="S17" s="385" t="s">
        <v>257</v>
      </c>
      <c r="T17" s="386"/>
      <c r="U17" s="386"/>
      <c r="V17" s="386"/>
      <c r="W17" s="387"/>
      <c r="X17" s="385" t="s">
        <v>258</v>
      </c>
      <c r="Y17" s="386"/>
      <c r="Z17" s="386"/>
      <c r="AA17" s="386"/>
      <c r="AB17" s="387"/>
      <c r="AC17" s="385" t="s">
        <v>259</v>
      </c>
      <c r="AD17" s="386"/>
      <c r="AE17" s="386"/>
      <c r="AF17" s="386"/>
      <c r="AG17" s="387"/>
      <c r="AH17" s="385" t="s">
        <v>260</v>
      </c>
      <c r="AI17" s="386"/>
      <c r="AJ17" s="386"/>
      <c r="AK17" s="386"/>
      <c r="AL17" s="387"/>
      <c r="AM17" s="383" t="s">
        <v>261</v>
      </c>
      <c r="AN17" s="388" t="s">
        <v>262</v>
      </c>
    </row>
    <row r="18" spans="1:41" s="1" customFormat="1" x14ac:dyDescent="0.2">
      <c r="A18" s="389"/>
      <c r="B18" s="373"/>
      <c r="C18" s="389"/>
      <c r="D18" s="390" t="s">
        <v>292</v>
      </c>
      <c r="E18" s="391"/>
      <c r="F18" s="392"/>
      <c r="G18" s="7" t="s">
        <v>296</v>
      </c>
      <c r="H18" s="8" t="s">
        <v>297</v>
      </c>
      <c r="I18" s="390" t="s">
        <v>292</v>
      </c>
      <c r="J18" s="391"/>
      <c r="K18" s="392"/>
      <c r="L18" s="7" t="s">
        <v>296</v>
      </c>
      <c r="M18" s="8" t="s">
        <v>297</v>
      </c>
      <c r="N18" s="390" t="s">
        <v>292</v>
      </c>
      <c r="O18" s="391"/>
      <c r="P18" s="392"/>
      <c r="Q18" s="7" t="s">
        <v>296</v>
      </c>
      <c r="R18" s="8" t="s">
        <v>297</v>
      </c>
      <c r="S18" s="390" t="s">
        <v>292</v>
      </c>
      <c r="T18" s="391"/>
      <c r="U18" s="392"/>
      <c r="V18" s="7" t="s">
        <v>296</v>
      </c>
      <c r="W18" s="8" t="s">
        <v>297</v>
      </c>
      <c r="X18" s="390" t="s">
        <v>292</v>
      </c>
      <c r="Y18" s="391"/>
      <c r="Z18" s="392"/>
      <c r="AA18" s="7" t="s">
        <v>296</v>
      </c>
      <c r="AB18" s="8" t="s">
        <v>297</v>
      </c>
      <c r="AC18" s="390" t="s">
        <v>292</v>
      </c>
      <c r="AD18" s="391"/>
      <c r="AE18" s="392"/>
      <c r="AF18" s="7" t="s">
        <v>296</v>
      </c>
      <c r="AG18" s="8" t="s">
        <v>297</v>
      </c>
      <c r="AH18" s="390" t="s">
        <v>292</v>
      </c>
      <c r="AI18" s="391"/>
      <c r="AJ18" s="392"/>
      <c r="AK18" s="7" t="s">
        <v>296</v>
      </c>
      <c r="AL18" s="8" t="s">
        <v>297</v>
      </c>
      <c r="AM18" s="393"/>
      <c r="AN18" s="394"/>
      <c r="AO18" s="18"/>
    </row>
    <row r="19" spans="1:41" s="1" customFormat="1" ht="13.5" thickBot="1" x14ac:dyDescent="0.25">
      <c r="A19" s="395"/>
      <c r="B19" s="374"/>
      <c r="C19" s="395"/>
      <c r="D19" s="9" t="s">
        <v>293</v>
      </c>
      <c r="E19" s="10" t="s">
        <v>294</v>
      </c>
      <c r="F19" s="10" t="s">
        <v>295</v>
      </c>
      <c r="G19" s="10"/>
      <c r="H19" s="11"/>
      <c r="I19" s="9" t="s">
        <v>293</v>
      </c>
      <c r="J19" s="10" t="s">
        <v>294</v>
      </c>
      <c r="K19" s="10" t="s">
        <v>295</v>
      </c>
      <c r="L19" s="10"/>
      <c r="M19" s="11"/>
      <c r="N19" s="9" t="s">
        <v>293</v>
      </c>
      <c r="O19" s="10" t="s">
        <v>294</v>
      </c>
      <c r="P19" s="10" t="s">
        <v>295</v>
      </c>
      <c r="Q19" s="10"/>
      <c r="R19" s="11"/>
      <c r="S19" s="9" t="s">
        <v>293</v>
      </c>
      <c r="T19" s="10" t="s">
        <v>294</v>
      </c>
      <c r="U19" s="10" t="s">
        <v>295</v>
      </c>
      <c r="V19" s="10"/>
      <c r="W19" s="11"/>
      <c r="X19" s="9" t="s">
        <v>293</v>
      </c>
      <c r="Y19" s="10" t="s">
        <v>294</v>
      </c>
      <c r="Z19" s="10" t="s">
        <v>295</v>
      </c>
      <c r="AA19" s="10"/>
      <c r="AB19" s="11"/>
      <c r="AC19" s="9" t="s">
        <v>293</v>
      </c>
      <c r="AD19" s="10" t="s">
        <v>25</v>
      </c>
      <c r="AE19" s="10" t="s">
        <v>295</v>
      </c>
      <c r="AF19" s="10"/>
      <c r="AG19" s="11"/>
      <c r="AH19" s="9" t="s">
        <v>293</v>
      </c>
      <c r="AI19" s="10" t="s">
        <v>294</v>
      </c>
      <c r="AJ19" s="10" t="s">
        <v>295</v>
      </c>
      <c r="AK19" s="10"/>
      <c r="AL19" s="11"/>
      <c r="AM19" s="396"/>
      <c r="AN19" s="397"/>
      <c r="AO19" s="18"/>
    </row>
    <row r="20" spans="1:41" ht="16.5" thickBot="1" x14ac:dyDescent="0.25">
      <c r="A20" s="424" t="s">
        <v>271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6"/>
      <c r="AO20" s="22"/>
    </row>
    <row r="21" spans="1:41" ht="16.5" thickBot="1" x14ac:dyDescent="0.25">
      <c r="A21" s="424" t="s">
        <v>272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6"/>
      <c r="AO21" s="62"/>
    </row>
    <row r="22" spans="1:41" s="2" customFormat="1" ht="16.5" thickBot="1" x14ac:dyDescent="0.25">
      <c r="A22" s="424" t="s">
        <v>274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6"/>
      <c r="AO22" s="24"/>
    </row>
    <row r="23" spans="1:41" s="2" customFormat="1" ht="12.75" customHeight="1" x14ac:dyDescent="0.2">
      <c r="A23" s="311" t="s">
        <v>317</v>
      </c>
      <c r="B23" s="313" t="s">
        <v>84</v>
      </c>
      <c r="C23" s="119"/>
      <c r="D23" s="180"/>
      <c r="E23" s="121"/>
      <c r="F23" s="121"/>
      <c r="G23" s="121"/>
      <c r="H23" s="261"/>
      <c r="I23" s="120">
        <v>1</v>
      </c>
      <c r="J23" s="121">
        <v>2</v>
      </c>
      <c r="K23" s="121"/>
      <c r="L23" s="121" t="s">
        <v>15</v>
      </c>
      <c r="M23" s="122">
        <v>5</v>
      </c>
      <c r="N23" s="180"/>
      <c r="O23" s="121"/>
      <c r="P23" s="121"/>
      <c r="Q23" s="121"/>
      <c r="R23" s="261"/>
      <c r="S23" s="120"/>
      <c r="T23" s="121"/>
      <c r="U23" s="121"/>
      <c r="V23" s="121"/>
      <c r="W23" s="122"/>
      <c r="X23" s="180"/>
      <c r="Y23" s="121"/>
      <c r="Z23" s="121"/>
      <c r="AA23" s="121"/>
      <c r="AB23" s="261"/>
      <c r="AC23" s="123"/>
      <c r="AD23" s="124"/>
      <c r="AE23" s="124"/>
      <c r="AF23" s="124"/>
      <c r="AG23" s="125"/>
      <c r="AH23" s="177"/>
      <c r="AI23" s="121"/>
      <c r="AJ23" s="121"/>
      <c r="AK23" s="121"/>
      <c r="AL23" s="261"/>
      <c r="AM23" s="413" t="s">
        <v>263</v>
      </c>
      <c r="AN23" s="331" t="s">
        <v>11</v>
      </c>
      <c r="AO23" s="24"/>
    </row>
    <row r="24" spans="1:41" s="2" customFormat="1" x14ac:dyDescent="0.2">
      <c r="A24" s="138" t="s">
        <v>308</v>
      </c>
      <c r="B24" s="314" t="s">
        <v>85</v>
      </c>
      <c r="C24" s="318"/>
      <c r="D24" s="273">
        <v>1</v>
      </c>
      <c r="E24" s="157">
        <v>2</v>
      </c>
      <c r="F24" s="157"/>
      <c r="G24" s="157" t="s">
        <v>15</v>
      </c>
      <c r="H24" s="165">
        <v>4</v>
      </c>
      <c r="I24" s="164"/>
      <c r="J24" s="157"/>
      <c r="K24" s="157"/>
      <c r="L24" s="157"/>
      <c r="M24" s="162"/>
      <c r="N24" s="273"/>
      <c r="O24" s="157"/>
      <c r="P24" s="157"/>
      <c r="Q24" s="157"/>
      <c r="R24" s="165"/>
      <c r="S24" s="164"/>
      <c r="T24" s="157"/>
      <c r="U24" s="157"/>
      <c r="V24" s="157"/>
      <c r="W24" s="162"/>
      <c r="X24" s="273"/>
      <c r="Y24" s="157"/>
      <c r="Z24" s="157"/>
      <c r="AA24" s="157"/>
      <c r="AB24" s="165"/>
      <c r="AC24" s="164"/>
      <c r="AD24" s="157"/>
      <c r="AE24" s="157"/>
      <c r="AF24" s="157"/>
      <c r="AG24" s="162"/>
      <c r="AH24" s="181"/>
      <c r="AI24" s="157"/>
      <c r="AJ24" s="157"/>
      <c r="AK24" s="157"/>
      <c r="AL24" s="165"/>
      <c r="AM24" s="414" t="s">
        <v>264</v>
      </c>
      <c r="AN24" s="412" t="s">
        <v>245</v>
      </c>
      <c r="AO24" s="24"/>
    </row>
    <row r="25" spans="1:41" s="2" customFormat="1" ht="12.75" customHeight="1" x14ac:dyDescent="0.2">
      <c r="A25" s="312" t="s">
        <v>309</v>
      </c>
      <c r="B25" s="315" t="s">
        <v>86</v>
      </c>
      <c r="C25" s="318"/>
      <c r="D25" s="273">
        <v>2</v>
      </c>
      <c r="E25" s="157">
        <v>2</v>
      </c>
      <c r="F25" s="157"/>
      <c r="G25" s="157" t="s">
        <v>20</v>
      </c>
      <c r="H25" s="165">
        <v>5</v>
      </c>
      <c r="I25" s="164"/>
      <c r="J25" s="157"/>
      <c r="K25" s="157"/>
      <c r="L25" s="157"/>
      <c r="M25" s="162"/>
      <c r="N25" s="273"/>
      <c r="O25" s="157"/>
      <c r="P25" s="157"/>
      <c r="Q25" s="157"/>
      <c r="R25" s="165"/>
      <c r="S25" s="164"/>
      <c r="T25" s="157"/>
      <c r="U25" s="157"/>
      <c r="V25" s="157"/>
      <c r="W25" s="162"/>
      <c r="X25" s="273"/>
      <c r="Y25" s="157"/>
      <c r="Z25" s="157"/>
      <c r="AA25" s="157"/>
      <c r="AB25" s="165"/>
      <c r="AC25" s="164"/>
      <c r="AD25" s="157"/>
      <c r="AE25" s="157"/>
      <c r="AF25" s="157"/>
      <c r="AG25" s="162"/>
      <c r="AH25" s="273"/>
      <c r="AI25" s="157"/>
      <c r="AJ25" s="157"/>
      <c r="AK25" s="157"/>
      <c r="AL25" s="165"/>
      <c r="AM25" s="413" t="s">
        <v>263</v>
      </c>
      <c r="AN25" s="333" t="s">
        <v>12</v>
      </c>
      <c r="AO25" s="24"/>
    </row>
    <row r="26" spans="1:41" s="2" customFormat="1" x14ac:dyDescent="0.2">
      <c r="A26" s="138" t="s">
        <v>370</v>
      </c>
      <c r="B26" s="314" t="s">
        <v>87</v>
      </c>
      <c r="C26" s="315" t="s">
        <v>86</v>
      </c>
      <c r="D26" s="273"/>
      <c r="E26" s="157"/>
      <c r="F26" s="157"/>
      <c r="G26" s="157"/>
      <c r="H26" s="165"/>
      <c r="I26" s="164">
        <v>2</v>
      </c>
      <c r="J26" s="157">
        <v>2</v>
      </c>
      <c r="K26" s="157"/>
      <c r="L26" s="157" t="s">
        <v>20</v>
      </c>
      <c r="M26" s="162">
        <v>6</v>
      </c>
      <c r="N26" s="273"/>
      <c r="O26" s="157"/>
      <c r="P26" s="157"/>
      <c r="Q26" s="157"/>
      <c r="R26" s="165"/>
      <c r="S26" s="164"/>
      <c r="T26" s="157"/>
      <c r="U26" s="157"/>
      <c r="V26" s="157"/>
      <c r="W26" s="162"/>
      <c r="X26" s="273"/>
      <c r="Y26" s="157"/>
      <c r="Z26" s="157"/>
      <c r="AA26" s="157"/>
      <c r="AB26" s="165"/>
      <c r="AC26" s="164"/>
      <c r="AD26" s="157"/>
      <c r="AE26" s="157"/>
      <c r="AF26" s="157"/>
      <c r="AG26" s="162"/>
      <c r="AH26" s="273"/>
      <c r="AI26" s="157"/>
      <c r="AJ26" s="157"/>
      <c r="AK26" s="157"/>
      <c r="AL26" s="165"/>
      <c r="AM26" s="413" t="s">
        <v>263</v>
      </c>
      <c r="AN26" s="333" t="s">
        <v>79</v>
      </c>
      <c r="AO26" s="24"/>
    </row>
    <row r="27" spans="1:41" s="2" customFormat="1" ht="12.75" customHeight="1" x14ac:dyDescent="0.2">
      <c r="A27" s="138" t="s">
        <v>318</v>
      </c>
      <c r="B27" s="314" t="s">
        <v>88</v>
      </c>
      <c r="C27" s="204"/>
      <c r="D27" s="273"/>
      <c r="E27" s="157"/>
      <c r="F27" s="157"/>
      <c r="G27" s="157"/>
      <c r="H27" s="319"/>
      <c r="I27" s="164">
        <v>0</v>
      </c>
      <c r="J27" s="157">
        <v>4</v>
      </c>
      <c r="K27" s="157"/>
      <c r="L27" s="157" t="s">
        <v>15</v>
      </c>
      <c r="M27" s="321">
        <v>4</v>
      </c>
      <c r="N27" s="273"/>
      <c r="O27" s="157"/>
      <c r="P27" s="157"/>
      <c r="Q27" s="157"/>
      <c r="R27" s="319"/>
      <c r="S27" s="164"/>
      <c r="T27" s="157"/>
      <c r="U27" s="157"/>
      <c r="V27" s="157"/>
      <c r="W27" s="321"/>
      <c r="X27" s="273"/>
      <c r="Y27" s="157"/>
      <c r="Z27" s="157"/>
      <c r="AA27" s="157"/>
      <c r="AB27" s="319"/>
      <c r="AC27" s="164"/>
      <c r="AD27" s="157"/>
      <c r="AE27" s="157"/>
      <c r="AF27" s="157"/>
      <c r="AG27" s="321"/>
      <c r="AH27" s="273"/>
      <c r="AI27" s="157"/>
      <c r="AJ27" s="157"/>
      <c r="AK27" s="157"/>
      <c r="AL27" s="319"/>
      <c r="AM27" s="413" t="s">
        <v>263</v>
      </c>
      <c r="AN27" s="333" t="s">
        <v>61</v>
      </c>
      <c r="AO27" s="24"/>
    </row>
    <row r="28" spans="1:41" s="2" customFormat="1" ht="13.5" thickBot="1" x14ac:dyDescent="0.25">
      <c r="A28" s="137" t="s">
        <v>371</v>
      </c>
      <c r="B28" s="316" t="s">
        <v>89</v>
      </c>
      <c r="C28" s="315" t="s">
        <v>86</v>
      </c>
      <c r="D28" s="317"/>
      <c r="E28" s="132"/>
      <c r="F28" s="132"/>
      <c r="G28" s="132"/>
      <c r="H28" s="320"/>
      <c r="I28" s="131">
        <v>0</v>
      </c>
      <c r="J28" s="132">
        <v>4</v>
      </c>
      <c r="K28" s="132"/>
      <c r="L28" s="132" t="s">
        <v>15</v>
      </c>
      <c r="M28" s="133">
        <v>5</v>
      </c>
      <c r="N28" s="317"/>
      <c r="O28" s="132"/>
      <c r="P28" s="132"/>
      <c r="Q28" s="132"/>
      <c r="R28" s="320"/>
      <c r="S28" s="131"/>
      <c r="T28" s="132"/>
      <c r="U28" s="132"/>
      <c r="V28" s="132"/>
      <c r="W28" s="133"/>
      <c r="X28" s="317"/>
      <c r="Y28" s="132"/>
      <c r="Z28" s="132"/>
      <c r="AA28" s="132"/>
      <c r="AB28" s="320"/>
      <c r="AC28" s="131"/>
      <c r="AD28" s="132"/>
      <c r="AE28" s="132"/>
      <c r="AF28" s="132"/>
      <c r="AG28" s="133"/>
      <c r="AH28" s="317"/>
      <c r="AI28" s="132"/>
      <c r="AJ28" s="132"/>
      <c r="AK28" s="132"/>
      <c r="AL28" s="320"/>
      <c r="AM28" s="413" t="s">
        <v>263</v>
      </c>
      <c r="AN28" s="334" t="s">
        <v>58</v>
      </c>
      <c r="AO28" s="24"/>
    </row>
    <row r="29" spans="1:41" s="2" customFormat="1" ht="16.5" thickBot="1" x14ac:dyDescent="0.25">
      <c r="A29" s="424" t="s">
        <v>273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6"/>
      <c r="AO29" s="24"/>
    </row>
    <row r="30" spans="1:41" s="2" customFormat="1" ht="12.75" customHeight="1" thickBot="1" x14ac:dyDescent="0.25">
      <c r="A30" s="311" t="s">
        <v>310</v>
      </c>
      <c r="B30" s="313" t="s">
        <v>90</v>
      </c>
      <c r="C30" s="119"/>
      <c r="D30" s="180">
        <v>2</v>
      </c>
      <c r="E30" s="121">
        <v>1</v>
      </c>
      <c r="F30" s="121"/>
      <c r="G30" s="121" t="s">
        <v>20</v>
      </c>
      <c r="H30" s="261">
        <v>4</v>
      </c>
      <c r="I30" s="120"/>
      <c r="J30" s="121"/>
      <c r="K30" s="121"/>
      <c r="L30" s="121"/>
      <c r="M30" s="122"/>
      <c r="N30" s="180"/>
      <c r="O30" s="121"/>
      <c r="P30" s="121"/>
      <c r="Q30" s="121"/>
      <c r="R30" s="261"/>
      <c r="S30" s="120"/>
      <c r="T30" s="121"/>
      <c r="U30" s="121"/>
      <c r="V30" s="121"/>
      <c r="W30" s="122"/>
      <c r="X30" s="180"/>
      <c r="Y30" s="121"/>
      <c r="Z30" s="121"/>
      <c r="AA30" s="121"/>
      <c r="AB30" s="261"/>
      <c r="AC30" s="120"/>
      <c r="AD30" s="121"/>
      <c r="AE30" s="121"/>
      <c r="AF30" s="121"/>
      <c r="AG30" s="122"/>
      <c r="AH30" s="180"/>
      <c r="AI30" s="121"/>
      <c r="AJ30" s="121"/>
      <c r="AK30" s="121"/>
      <c r="AL30" s="261"/>
      <c r="AM30" s="415" t="s">
        <v>265</v>
      </c>
      <c r="AN30" s="410" t="s">
        <v>145</v>
      </c>
      <c r="AO30" s="24"/>
    </row>
    <row r="31" spans="1:41" s="2" customFormat="1" ht="13.5" thickBot="1" x14ac:dyDescent="0.25">
      <c r="A31" s="138" t="s">
        <v>372</v>
      </c>
      <c r="B31" s="314" t="s">
        <v>91</v>
      </c>
      <c r="C31" s="318"/>
      <c r="D31" s="273"/>
      <c r="E31" s="157"/>
      <c r="F31" s="157"/>
      <c r="G31" s="157"/>
      <c r="H31" s="165"/>
      <c r="I31" s="164">
        <v>2</v>
      </c>
      <c r="J31" s="157">
        <v>1</v>
      </c>
      <c r="K31" s="157"/>
      <c r="L31" s="157" t="s">
        <v>20</v>
      </c>
      <c r="M31" s="162">
        <v>4</v>
      </c>
      <c r="N31" s="273"/>
      <c r="O31" s="157"/>
      <c r="P31" s="157"/>
      <c r="Q31" s="157"/>
      <c r="R31" s="165"/>
      <c r="S31" s="164"/>
      <c r="T31" s="157"/>
      <c r="U31" s="157"/>
      <c r="V31" s="157"/>
      <c r="W31" s="162"/>
      <c r="X31" s="273"/>
      <c r="Y31" s="157"/>
      <c r="Z31" s="157"/>
      <c r="AA31" s="157"/>
      <c r="AB31" s="165"/>
      <c r="AC31" s="164"/>
      <c r="AD31" s="157"/>
      <c r="AE31" s="157"/>
      <c r="AF31" s="157"/>
      <c r="AG31" s="162"/>
      <c r="AH31" s="273"/>
      <c r="AI31" s="157"/>
      <c r="AJ31" s="157"/>
      <c r="AK31" s="157"/>
      <c r="AL31" s="165"/>
      <c r="AM31" s="415" t="s">
        <v>265</v>
      </c>
      <c r="AN31" s="411" t="s">
        <v>146</v>
      </c>
      <c r="AO31" s="24"/>
    </row>
    <row r="32" spans="1:41" s="2" customFormat="1" ht="13.5" thickBot="1" x14ac:dyDescent="0.25">
      <c r="A32" s="138" t="s">
        <v>315</v>
      </c>
      <c r="B32" s="314" t="s">
        <v>92</v>
      </c>
      <c r="C32" s="318"/>
      <c r="D32" s="273"/>
      <c r="E32" s="157"/>
      <c r="F32" s="157"/>
      <c r="G32" s="157"/>
      <c r="H32" s="165"/>
      <c r="I32" s="164">
        <v>2</v>
      </c>
      <c r="J32" s="157">
        <v>1</v>
      </c>
      <c r="K32" s="157"/>
      <c r="L32" s="157" t="s">
        <v>20</v>
      </c>
      <c r="M32" s="162">
        <v>5</v>
      </c>
      <c r="N32" s="273"/>
      <c r="O32" s="157"/>
      <c r="P32" s="157"/>
      <c r="Q32" s="157"/>
      <c r="R32" s="165"/>
      <c r="S32" s="164"/>
      <c r="T32" s="157"/>
      <c r="U32" s="157"/>
      <c r="V32" s="157"/>
      <c r="W32" s="162"/>
      <c r="X32" s="273"/>
      <c r="Y32" s="157"/>
      <c r="Z32" s="157"/>
      <c r="AA32" s="157"/>
      <c r="AB32" s="165"/>
      <c r="AC32" s="164"/>
      <c r="AD32" s="157"/>
      <c r="AE32" s="157"/>
      <c r="AF32" s="157"/>
      <c r="AG32" s="162"/>
      <c r="AH32" s="273"/>
      <c r="AI32" s="157"/>
      <c r="AJ32" s="157"/>
      <c r="AK32" s="157"/>
      <c r="AL32" s="165"/>
      <c r="AM32" s="416" t="s">
        <v>266</v>
      </c>
      <c r="AN32" s="411" t="s">
        <v>27</v>
      </c>
      <c r="AO32" s="24"/>
    </row>
    <row r="33" spans="1:41" s="2" customFormat="1" ht="12.75" customHeight="1" thickBot="1" x14ac:dyDescent="0.25">
      <c r="A33" s="138" t="s">
        <v>319</v>
      </c>
      <c r="B33" s="314" t="s">
        <v>93</v>
      </c>
      <c r="C33" s="318"/>
      <c r="D33" s="273"/>
      <c r="E33" s="157"/>
      <c r="F33" s="157"/>
      <c r="G33" s="157"/>
      <c r="H33" s="165"/>
      <c r="I33" s="164"/>
      <c r="J33" s="157"/>
      <c r="K33" s="157"/>
      <c r="L33" s="157"/>
      <c r="M33" s="162"/>
      <c r="N33" s="273">
        <v>2</v>
      </c>
      <c r="O33" s="157">
        <v>1</v>
      </c>
      <c r="P33" s="157"/>
      <c r="Q33" s="157" t="s">
        <v>20</v>
      </c>
      <c r="R33" s="165">
        <v>5</v>
      </c>
      <c r="S33" s="164"/>
      <c r="T33" s="157"/>
      <c r="U33" s="157"/>
      <c r="V33" s="157"/>
      <c r="W33" s="162"/>
      <c r="X33" s="273"/>
      <c r="Y33" s="157"/>
      <c r="Z33" s="157"/>
      <c r="AA33" s="157"/>
      <c r="AB33" s="165"/>
      <c r="AC33" s="164"/>
      <c r="AD33" s="157"/>
      <c r="AE33" s="157"/>
      <c r="AF33" s="157"/>
      <c r="AG33" s="162"/>
      <c r="AH33" s="181"/>
      <c r="AI33" s="157"/>
      <c r="AJ33" s="157"/>
      <c r="AK33" s="157"/>
      <c r="AL33" s="165"/>
      <c r="AM33" s="415" t="s">
        <v>265</v>
      </c>
      <c r="AN33" s="410" t="s">
        <v>145</v>
      </c>
      <c r="AO33" s="24"/>
    </row>
    <row r="34" spans="1:41" s="2" customFormat="1" ht="13.5" thickBot="1" x14ac:dyDescent="0.25">
      <c r="A34" s="137" t="s">
        <v>320</v>
      </c>
      <c r="B34" s="316" t="s">
        <v>94</v>
      </c>
      <c r="C34" s="339"/>
      <c r="D34" s="340"/>
      <c r="E34" s="272"/>
      <c r="F34" s="272"/>
      <c r="G34" s="272"/>
      <c r="H34" s="341"/>
      <c r="I34" s="342"/>
      <c r="J34" s="272"/>
      <c r="K34" s="272"/>
      <c r="L34" s="272"/>
      <c r="M34" s="343"/>
      <c r="N34" s="340">
        <v>2</v>
      </c>
      <c r="O34" s="272">
        <v>2</v>
      </c>
      <c r="P34" s="272"/>
      <c r="Q34" s="132" t="s">
        <v>15</v>
      </c>
      <c r="R34" s="341">
        <v>6</v>
      </c>
      <c r="S34" s="342"/>
      <c r="T34" s="272"/>
      <c r="U34" s="272"/>
      <c r="V34" s="272"/>
      <c r="W34" s="343"/>
      <c r="X34" s="340"/>
      <c r="Y34" s="272"/>
      <c r="Z34" s="272"/>
      <c r="AA34" s="272"/>
      <c r="AB34" s="341"/>
      <c r="AC34" s="342"/>
      <c r="AD34" s="272"/>
      <c r="AE34" s="272"/>
      <c r="AF34" s="272"/>
      <c r="AG34" s="343"/>
      <c r="AH34" s="185"/>
      <c r="AI34" s="132"/>
      <c r="AJ34" s="132"/>
      <c r="AK34" s="132"/>
      <c r="AL34" s="320"/>
      <c r="AM34" s="415" t="s">
        <v>265</v>
      </c>
      <c r="AN34" s="335" t="s">
        <v>63</v>
      </c>
      <c r="AO34" s="24"/>
    </row>
    <row r="35" spans="1:41" s="2" customFormat="1" ht="16.5" thickBot="1" x14ac:dyDescent="0.25">
      <c r="A35" s="424" t="s">
        <v>275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6"/>
      <c r="AO35" s="24"/>
    </row>
    <row r="36" spans="1:41" s="2" customFormat="1" ht="12.75" customHeight="1" thickBot="1" x14ac:dyDescent="0.25">
      <c r="A36" s="118" t="s">
        <v>321</v>
      </c>
      <c r="B36" s="118" t="s">
        <v>95</v>
      </c>
      <c r="C36" s="313" t="s">
        <v>90</v>
      </c>
      <c r="D36" s="147"/>
      <c r="E36" s="148"/>
      <c r="F36" s="148"/>
      <c r="G36" s="121"/>
      <c r="H36" s="149"/>
      <c r="I36" s="150"/>
      <c r="J36" s="148"/>
      <c r="K36" s="148"/>
      <c r="L36" s="148"/>
      <c r="M36" s="151"/>
      <c r="N36" s="150">
        <v>1</v>
      </c>
      <c r="O36" s="148">
        <v>2</v>
      </c>
      <c r="P36" s="148"/>
      <c r="Q36" s="148" t="s">
        <v>20</v>
      </c>
      <c r="R36" s="151">
        <v>4</v>
      </c>
      <c r="S36" s="150"/>
      <c r="T36" s="148"/>
      <c r="U36" s="148"/>
      <c r="V36" s="148"/>
      <c r="W36" s="151"/>
      <c r="X36" s="147"/>
      <c r="Y36" s="148"/>
      <c r="Z36" s="148"/>
      <c r="AA36" s="148"/>
      <c r="AB36" s="149"/>
      <c r="AC36" s="150"/>
      <c r="AD36" s="148"/>
      <c r="AE36" s="148"/>
      <c r="AF36" s="148"/>
      <c r="AG36" s="151"/>
      <c r="AH36" s="152"/>
      <c r="AI36" s="121"/>
      <c r="AJ36" s="121"/>
      <c r="AK36" s="121"/>
      <c r="AL36" s="122"/>
      <c r="AM36" s="414" t="s">
        <v>264</v>
      </c>
      <c r="AN36" s="338" t="s">
        <v>246</v>
      </c>
      <c r="AO36" s="24"/>
    </row>
    <row r="37" spans="1:41" s="2" customFormat="1" ht="12.75" customHeight="1" thickBot="1" x14ac:dyDescent="0.25">
      <c r="A37" s="153" t="s">
        <v>311</v>
      </c>
      <c r="B37" s="153" t="s">
        <v>2</v>
      </c>
      <c r="C37" s="154"/>
      <c r="D37" s="423">
        <v>2</v>
      </c>
      <c r="E37" s="47">
        <v>2</v>
      </c>
      <c r="F37" s="156"/>
      <c r="G37" s="157" t="s">
        <v>15</v>
      </c>
      <c r="H37" s="158">
        <v>4</v>
      </c>
      <c r="I37" s="159"/>
      <c r="J37" s="156"/>
      <c r="K37" s="156"/>
      <c r="L37" s="156"/>
      <c r="M37" s="160"/>
      <c r="N37" s="159"/>
      <c r="O37" s="156"/>
      <c r="P37" s="156"/>
      <c r="Q37" s="156"/>
      <c r="R37" s="160"/>
      <c r="S37" s="159"/>
      <c r="T37" s="156"/>
      <c r="U37" s="156"/>
      <c r="V37" s="156"/>
      <c r="W37" s="160"/>
      <c r="X37" s="155"/>
      <c r="Y37" s="156"/>
      <c r="Z37" s="156"/>
      <c r="AA37" s="156"/>
      <c r="AB37" s="158"/>
      <c r="AC37" s="159"/>
      <c r="AD37" s="156"/>
      <c r="AE37" s="156"/>
      <c r="AF37" s="156"/>
      <c r="AG37" s="160"/>
      <c r="AH37" s="161"/>
      <c r="AI37" s="157"/>
      <c r="AJ37" s="157"/>
      <c r="AK37" s="157"/>
      <c r="AL37" s="162"/>
      <c r="AM37" s="414" t="s">
        <v>264</v>
      </c>
      <c r="AN37" s="336" t="s">
        <v>9</v>
      </c>
      <c r="AO37" s="24"/>
    </row>
    <row r="38" spans="1:41" s="27" customFormat="1" x14ac:dyDescent="0.2">
      <c r="A38" s="153" t="s">
        <v>322</v>
      </c>
      <c r="B38" s="153" t="s">
        <v>96</v>
      </c>
      <c r="C38" s="163"/>
      <c r="D38" s="164"/>
      <c r="E38" s="157"/>
      <c r="F38" s="157"/>
      <c r="G38" s="157"/>
      <c r="H38" s="165"/>
      <c r="I38" s="164"/>
      <c r="J38" s="157"/>
      <c r="K38" s="157"/>
      <c r="L38" s="157"/>
      <c r="M38" s="162"/>
      <c r="N38" s="164"/>
      <c r="O38" s="157"/>
      <c r="P38" s="157"/>
      <c r="Q38" s="157"/>
      <c r="R38" s="162"/>
      <c r="S38" s="164">
        <v>2</v>
      </c>
      <c r="T38" s="157">
        <v>2</v>
      </c>
      <c r="U38" s="157"/>
      <c r="V38" s="157" t="s">
        <v>20</v>
      </c>
      <c r="W38" s="162">
        <v>5</v>
      </c>
      <c r="X38" s="164"/>
      <c r="Y38" s="157"/>
      <c r="Z38" s="157"/>
      <c r="AA38" s="157"/>
      <c r="AB38" s="162"/>
      <c r="AC38" s="164"/>
      <c r="AD38" s="157"/>
      <c r="AE38" s="157"/>
      <c r="AF38" s="157"/>
      <c r="AG38" s="162"/>
      <c r="AH38" s="159"/>
      <c r="AI38" s="157"/>
      <c r="AJ38" s="157"/>
      <c r="AK38" s="157"/>
      <c r="AL38" s="162"/>
      <c r="AM38" s="416" t="s">
        <v>266</v>
      </c>
      <c r="AN38" s="337" t="s">
        <v>144</v>
      </c>
      <c r="AO38" s="36"/>
    </row>
    <row r="39" spans="1:41" s="2" customFormat="1" ht="12.75" customHeight="1" x14ac:dyDescent="0.2">
      <c r="A39" s="143" t="s">
        <v>323</v>
      </c>
      <c r="B39" s="143" t="s">
        <v>97</v>
      </c>
      <c r="C39" s="166"/>
      <c r="D39" s="167"/>
      <c r="E39" s="168"/>
      <c r="F39" s="168"/>
      <c r="G39" s="168"/>
      <c r="H39" s="169"/>
      <c r="I39" s="167"/>
      <c r="J39" s="168"/>
      <c r="K39" s="168"/>
      <c r="L39" s="168"/>
      <c r="M39" s="169"/>
      <c r="N39" s="167"/>
      <c r="O39" s="168"/>
      <c r="P39" s="168"/>
      <c r="Q39" s="168"/>
      <c r="R39" s="169"/>
      <c r="S39" s="167">
        <v>1</v>
      </c>
      <c r="T39" s="168">
        <v>2</v>
      </c>
      <c r="U39" s="168"/>
      <c r="V39" s="136" t="s">
        <v>15</v>
      </c>
      <c r="W39" s="170">
        <v>4</v>
      </c>
      <c r="X39" s="167"/>
      <c r="Y39" s="168"/>
      <c r="Z39" s="168"/>
      <c r="AA39" s="168"/>
      <c r="AB39" s="169"/>
      <c r="AC39" s="167"/>
      <c r="AD39" s="168"/>
      <c r="AE39" s="168"/>
      <c r="AF39" s="168"/>
      <c r="AG39" s="169"/>
      <c r="AH39" s="171"/>
      <c r="AI39" s="136"/>
      <c r="AJ39" s="136"/>
      <c r="AK39" s="136"/>
      <c r="AL39" s="172"/>
      <c r="AM39" s="414" t="s">
        <v>264</v>
      </c>
      <c r="AN39" s="336" t="s">
        <v>65</v>
      </c>
      <c r="AO39" s="24"/>
    </row>
    <row r="40" spans="1:41" s="2" customFormat="1" ht="12.75" customHeight="1" x14ac:dyDescent="0.2">
      <c r="A40" s="153" t="s">
        <v>316</v>
      </c>
      <c r="B40" s="153" t="s">
        <v>98</v>
      </c>
      <c r="C40" s="154"/>
      <c r="D40" s="159">
        <v>0</v>
      </c>
      <c r="E40" s="156">
        <v>3</v>
      </c>
      <c r="F40" s="156"/>
      <c r="G40" s="156" t="s">
        <v>15</v>
      </c>
      <c r="H40" s="173">
        <v>5</v>
      </c>
      <c r="I40" s="159"/>
      <c r="J40" s="156"/>
      <c r="K40" s="156"/>
      <c r="L40" s="156"/>
      <c r="M40" s="160"/>
      <c r="N40" s="159"/>
      <c r="O40" s="156"/>
      <c r="P40" s="156"/>
      <c r="Q40" s="156"/>
      <c r="R40" s="160"/>
      <c r="S40" s="159"/>
      <c r="T40" s="156"/>
      <c r="U40" s="156"/>
      <c r="V40" s="157"/>
      <c r="W40" s="174"/>
      <c r="X40" s="159"/>
      <c r="Y40" s="156"/>
      <c r="Z40" s="156"/>
      <c r="AA40" s="156"/>
      <c r="AB40" s="160"/>
      <c r="AC40" s="159"/>
      <c r="AD40" s="156"/>
      <c r="AE40" s="156"/>
      <c r="AF40" s="156"/>
      <c r="AG40" s="160"/>
      <c r="AH40" s="175"/>
      <c r="AI40" s="157"/>
      <c r="AJ40" s="157"/>
      <c r="AK40" s="157"/>
      <c r="AL40" s="165"/>
      <c r="AM40" s="414" t="s">
        <v>264</v>
      </c>
      <c r="AN40" s="332" t="s">
        <v>13</v>
      </c>
      <c r="AO40" s="24"/>
    </row>
    <row r="41" spans="1:41" s="72" customFormat="1" ht="13.5" thickBot="1" x14ac:dyDescent="0.25">
      <c r="A41" s="176" t="s">
        <v>324</v>
      </c>
      <c r="B41" s="176" t="s">
        <v>99</v>
      </c>
      <c r="C41" s="176"/>
      <c r="D41" s="139"/>
      <c r="E41" s="140"/>
      <c r="F41" s="140"/>
      <c r="G41" s="140"/>
      <c r="H41" s="141"/>
      <c r="I41" s="139"/>
      <c r="J41" s="140"/>
      <c r="K41" s="140"/>
      <c r="L41" s="140"/>
      <c r="M41" s="141"/>
      <c r="N41" s="139"/>
      <c r="O41" s="140"/>
      <c r="P41" s="140"/>
      <c r="Q41" s="140"/>
      <c r="R41" s="141"/>
      <c r="S41" s="139"/>
      <c r="T41" s="140"/>
      <c r="U41" s="140"/>
      <c r="V41" s="140"/>
      <c r="W41" s="141"/>
      <c r="X41" s="139"/>
      <c r="Y41" s="140"/>
      <c r="Z41" s="140"/>
      <c r="AA41" s="140"/>
      <c r="AB41" s="141"/>
      <c r="AC41" s="139">
        <v>2</v>
      </c>
      <c r="AD41" s="140">
        <v>2</v>
      </c>
      <c r="AE41" s="140"/>
      <c r="AF41" s="140" t="s">
        <v>15</v>
      </c>
      <c r="AG41" s="141">
        <v>5</v>
      </c>
      <c r="AH41" s="139"/>
      <c r="AI41" s="140"/>
      <c r="AJ41" s="140"/>
      <c r="AK41" s="140"/>
      <c r="AL41" s="142"/>
      <c r="AM41" s="414" t="s">
        <v>264</v>
      </c>
      <c r="AN41" s="338" t="s">
        <v>67</v>
      </c>
      <c r="AO41" s="71"/>
    </row>
    <row r="42" spans="1:41" s="2" customFormat="1" ht="16.5" thickBot="1" x14ac:dyDescent="0.25">
      <c r="A42" s="424" t="s">
        <v>276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6"/>
      <c r="AO42" s="24"/>
    </row>
    <row r="43" spans="1:41" s="51" customFormat="1" ht="12.75" customHeight="1" thickBot="1" x14ac:dyDescent="0.25">
      <c r="A43" s="118" t="s">
        <v>312</v>
      </c>
      <c r="B43" s="310" t="s">
        <v>100</v>
      </c>
      <c r="C43" s="322"/>
      <c r="D43" s="120">
        <v>0</v>
      </c>
      <c r="E43" s="121">
        <v>2</v>
      </c>
      <c r="F43" s="121"/>
      <c r="G43" s="121" t="s">
        <v>15</v>
      </c>
      <c r="H43" s="122">
        <v>0</v>
      </c>
      <c r="I43" s="120"/>
      <c r="J43" s="121"/>
      <c r="K43" s="121"/>
      <c r="L43" s="121"/>
      <c r="M43" s="122"/>
      <c r="N43" s="120"/>
      <c r="O43" s="121"/>
      <c r="P43" s="121"/>
      <c r="Q43" s="121"/>
      <c r="R43" s="122"/>
      <c r="S43" s="177"/>
      <c r="T43" s="178"/>
      <c r="U43" s="178"/>
      <c r="V43" s="178"/>
      <c r="W43" s="179"/>
      <c r="X43" s="180"/>
      <c r="Y43" s="121"/>
      <c r="Z43" s="121"/>
      <c r="AA43" s="121"/>
      <c r="AB43" s="122"/>
      <c r="AC43" s="120"/>
      <c r="AD43" s="121"/>
      <c r="AE43" s="121"/>
      <c r="AF43" s="121"/>
      <c r="AG43" s="122"/>
      <c r="AH43" s="120"/>
      <c r="AI43" s="121"/>
      <c r="AJ43" s="121"/>
      <c r="AK43" s="121"/>
      <c r="AL43" s="122"/>
      <c r="AM43" s="367" t="s">
        <v>267</v>
      </c>
      <c r="AN43" s="367" t="s">
        <v>32</v>
      </c>
      <c r="AO43" s="50"/>
    </row>
    <row r="44" spans="1:41" s="51" customFormat="1" ht="12.75" customHeight="1" thickBot="1" x14ac:dyDescent="0.25">
      <c r="A44" s="153" t="s">
        <v>325</v>
      </c>
      <c r="B44" s="310" t="s">
        <v>101</v>
      </c>
      <c r="C44" s="310" t="s">
        <v>100</v>
      </c>
      <c r="D44" s="164"/>
      <c r="E44" s="157"/>
      <c r="F44" s="157"/>
      <c r="G44" s="157"/>
      <c r="H44" s="162"/>
      <c r="I44" s="164">
        <v>0</v>
      </c>
      <c r="J44" s="157">
        <v>2</v>
      </c>
      <c r="K44" s="157"/>
      <c r="L44" s="157" t="s">
        <v>15</v>
      </c>
      <c r="M44" s="162">
        <v>0</v>
      </c>
      <c r="N44" s="164"/>
      <c r="O44" s="157"/>
      <c r="P44" s="157"/>
      <c r="Q44" s="157"/>
      <c r="R44" s="162"/>
      <c r="S44" s="181"/>
      <c r="T44" s="182"/>
      <c r="U44" s="182"/>
      <c r="V44" s="182"/>
      <c r="W44" s="183"/>
      <c r="X44" s="184"/>
      <c r="Y44" s="136"/>
      <c r="Z44" s="136"/>
      <c r="AA44" s="136"/>
      <c r="AB44" s="144"/>
      <c r="AC44" s="135"/>
      <c r="AD44" s="136"/>
      <c r="AE44" s="136"/>
      <c r="AF44" s="136"/>
      <c r="AG44" s="144"/>
      <c r="AH44" s="135"/>
      <c r="AI44" s="136"/>
      <c r="AJ44" s="136"/>
      <c r="AK44" s="136"/>
      <c r="AL44" s="144"/>
      <c r="AM44" s="367" t="s">
        <v>267</v>
      </c>
      <c r="AN44" s="367" t="s">
        <v>32</v>
      </c>
      <c r="AO44" s="50"/>
    </row>
    <row r="45" spans="1:41" s="51" customFormat="1" ht="12.75" customHeight="1" thickBot="1" x14ac:dyDescent="0.25">
      <c r="A45" s="153" t="s">
        <v>326</v>
      </c>
      <c r="B45" s="310" t="s">
        <v>102</v>
      </c>
      <c r="C45" s="310" t="s">
        <v>101</v>
      </c>
      <c r="D45" s="164"/>
      <c r="E45" s="157"/>
      <c r="F45" s="157"/>
      <c r="G45" s="157"/>
      <c r="H45" s="162"/>
      <c r="I45" s="164"/>
      <c r="J45" s="157"/>
      <c r="K45" s="157"/>
      <c r="L45" s="157"/>
      <c r="M45" s="162"/>
      <c r="N45" s="164">
        <v>0</v>
      </c>
      <c r="O45" s="157">
        <v>2</v>
      </c>
      <c r="P45" s="157"/>
      <c r="Q45" s="157" t="s">
        <v>15</v>
      </c>
      <c r="R45" s="162">
        <v>0</v>
      </c>
      <c r="S45" s="181"/>
      <c r="T45" s="182"/>
      <c r="U45" s="182"/>
      <c r="V45" s="182"/>
      <c r="W45" s="183"/>
      <c r="X45" s="184"/>
      <c r="Y45" s="136"/>
      <c r="Z45" s="136"/>
      <c r="AA45" s="136"/>
      <c r="AB45" s="144"/>
      <c r="AC45" s="135"/>
      <c r="AD45" s="136"/>
      <c r="AE45" s="136"/>
      <c r="AF45" s="136"/>
      <c r="AG45" s="144"/>
      <c r="AH45" s="135"/>
      <c r="AI45" s="136"/>
      <c r="AJ45" s="136"/>
      <c r="AK45" s="136"/>
      <c r="AL45" s="144"/>
      <c r="AM45" s="367" t="s">
        <v>267</v>
      </c>
      <c r="AN45" s="367" t="s">
        <v>32</v>
      </c>
      <c r="AO45" s="50"/>
    </row>
    <row r="46" spans="1:41" s="51" customFormat="1" ht="13.5" thickBot="1" x14ac:dyDescent="0.25">
      <c r="A46" s="145" t="s">
        <v>327</v>
      </c>
      <c r="B46" s="145" t="s">
        <v>103</v>
      </c>
      <c r="C46" s="310" t="s">
        <v>102</v>
      </c>
      <c r="D46" s="131"/>
      <c r="E46" s="132"/>
      <c r="F46" s="132"/>
      <c r="G46" s="132"/>
      <c r="H46" s="133"/>
      <c r="I46" s="131"/>
      <c r="J46" s="132"/>
      <c r="K46" s="132"/>
      <c r="L46" s="132"/>
      <c r="M46" s="133"/>
      <c r="N46" s="131">
        <v>0</v>
      </c>
      <c r="O46" s="132">
        <v>0</v>
      </c>
      <c r="P46" s="132"/>
      <c r="Q46" s="132" t="s">
        <v>25</v>
      </c>
      <c r="R46" s="133">
        <v>0</v>
      </c>
      <c r="S46" s="185"/>
      <c r="T46" s="186"/>
      <c r="U46" s="186"/>
      <c r="V46" s="186"/>
      <c r="W46" s="187"/>
      <c r="X46" s="188"/>
      <c r="Y46" s="140"/>
      <c r="Z46" s="140"/>
      <c r="AA46" s="140"/>
      <c r="AB46" s="141"/>
      <c r="AC46" s="139"/>
      <c r="AD46" s="140"/>
      <c r="AE46" s="140"/>
      <c r="AF46" s="140"/>
      <c r="AG46" s="141"/>
      <c r="AH46" s="139"/>
      <c r="AI46" s="140"/>
      <c r="AJ46" s="140"/>
      <c r="AK46" s="140"/>
      <c r="AL46" s="141"/>
      <c r="AM46" s="367" t="s">
        <v>267</v>
      </c>
      <c r="AN46" s="367" t="s">
        <v>32</v>
      </c>
      <c r="AO46" s="50"/>
    </row>
    <row r="47" spans="1:41" s="69" customFormat="1" ht="13.5" thickBot="1" x14ac:dyDescent="0.25">
      <c r="A47" s="189"/>
      <c r="B47" s="275"/>
      <c r="C47" s="190">
        <f>SUM(H47,M47,R47,W47,AB47,AG47,AL47)</f>
        <v>80</v>
      </c>
      <c r="D47" s="191">
        <f>SUM(D23:D46)</f>
        <v>7</v>
      </c>
      <c r="E47" s="191">
        <f>SUM(E23:E46)</f>
        <v>12</v>
      </c>
      <c r="F47" s="191">
        <f>SUM(F23:F46)</f>
        <v>0</v>
      </c>
      <c r="G47" s="192"/>
      <c r="H47" s="191">
        <f>SUM(H23:H46)</f>
        <v>22</v>
      </c>
      <c r="I47" s="191">
        <f>SUM(I23:I46)</f>
        <v>7</v>
      </c>
      <c r="J47" s="191">
        <f>SUM(J23:J46)</f>
        <v>16</v>
      </c>
      <c r="K47" s="191">
        <f>SUM(K23:K46)</f>
        <v>0</v>
      </c>
      <c r="L47" s="192"/>
      <c r="M47" s="191">
        <f>SUM(M23:M46)</f>
        <v>29</v>
      </c>
      <c r="N47" s="191">
        <f>SUM(N23:N46)</f>
        <v>5</v>
      </c>
      <c r="O47" s="191">
        <f>SUM(O23:O46)</f>
        <v>7</v>
      </c>
      <c r="P47" s="191">
        <f>SUM(P23:P46)</f>
        <v>0</v>
      </c>
      <c r="Q47" s="192"/>
      <c r="R47" s="191">
        <f>SUM(R23:R46)</f>
        <v>15</v>
      </c>
      <c r="S47" s="191">
        <f>SUM(S23:S46)</f>
        <v>3</v>
      </c>
      <c r="T47" s="191">
        <f>SUM(T23:T46)</f>
        <v>4</v>
      </c>
      <c r="U47" s="191">
        <f>SUM(U23:U46)</f>
        <v>0</v>
      </c>
      <c r="V47" s="192"/>
      <c r="W47" s="191">
        <f>SUM(W23:W46)</f>
        <v>9</v>
      </c>
      <c r="X47" s="191">
        <f>SUM(X23:X46)</f>
        <v>0</v>
      </c>
      <c r="Y47" s="191">
        <f>SUM(Y23:Y46)</f>
        <v>0</v>
      </c>
      <c r="Z47" s="191">
        <f>SUM(Z23:Z46)</f>
        <v>0</v>
      </c>
      <c r="AA47" s="192"/>
      <c r="AB47" s="191">
        <f>SUM(AB23:AB46)</f>
        <v>0</v>
      </c>
      <c r="AC47" s="191">
        <f>SUM(AC23:AC46)</f>
        <v>2</v>
      </c>
      <c r="AD47" s="191">
        <f>SUM(AD23:AD46)</f>
        <v>2</v>
      </c>
      <c r="AE47" s="192"/>
      <c r="AF47" s="192"/>
      <c r="AG47" s="191">
        <f>SUM(AG23:AG46)</f>
        <v>5</v>
      </c>
      <c r="AH47" s="191">
        <f>SUM(AH23:AH46)</f>
        <v>0</v>
      </c>
      <c r="AI47" s="191">
        <f>SUM(AI23:AI46)</f>
        <v>0</v>
      </c>
      <c r="AJ47" s="191">
        <f>SUM(AJ23:AJ46)</f>
        <v>0</v>
      </c>
      <c r="AK47" s="192"/>
      <c r="AL47" s="191">
        <f>SUM(AL23:AL46)</f>
        <v>0</v>
      </c>
      <c r="AM47" s="193"/>
      <c r="AN47" s="194"/>
    </row>
    <row r="48" spans="1:41" ht="16.5" thickBot="1" x14ac:dyDescent="0.25">
      <c r="A48" s="424" t="s">
        <v>277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6"/>
      <c r="AO48" s="62"/>
    </row>
    <row r="49" spans="1:41" s="49" customFormat="1" ht="12.75" customHeight="1" thickBot="1" x14ac:dyDescent="0.25">
      <c r="A49" s="153" t="s">
        <v>313</v>
      </c>
      <c r="B49" s="153" t="s">
        <v>104</v>
      </c>
      <c r="C49" s="163"/>
      <c r="D49" s="120">
        <v>3</v>
      </c>
      <c r="E49" s="121">
        <v>0</v>
      </c>
      <c r="F49" s="121"/>
      <c r="G49" s="121" t="s">
        <v>20</v>
      </c>
      <c r="H49" s="122">
        <v>5</v>
      </c>
      <c r="I49" s="273"/>
      <c r="J49" s="157"/>
      <c r="K49" s="157"/>
      <c r="L49" s="136"/>
      <c r="M49" s="162"/>
      <c r="N49" s="164"/>
      <c r="O49" s="157"/>
      <c r="P49" s="157"/>
      <c r="Q49" s="157"/>
      <c r="R49" s="162"/>
      <c r="S49" s="164"/>
      <c r="T49" s="157"/>
      <c r="U49" s="157"/>
      <c r="V49" s="157"/>
      <c r="W49" s="162"/>
      <c r="X49" s="164"/>
      <c r="Y49" s="157"/>
      <c r="Z49" s="157"/>
      <c r="AA49" s="157"/>
      <c r="AB49" s="162"/>
      <c r="AC49" s="164"/>
      <c r="AD49" s="157"/>
      <c r="AE49" s="157"/>
      <c r="AF49" s="157"/>
      <c r="AG49" s="162"/>
      <c r="AH49" s="210"/>
      <c r="AI49" s="157"/>
      <c r="AJ49" s="157"/>
      <c r="AK49" s="157"/>
      <c r="AL49" s="162"/>
      <c r="AM49" s="417" t="s">
        <v>269</v>
      </c>
      <c r="AN49" s="206" t="s">
        <v>14</v>
      </c>
      <c r="AO49" s="107"/>
    </row>
    <row r="50" spans="1:41" s="49" customFormat="1" ht="13.5" thickBot="1" x14ac:dyDescent="0.25">
      <c r="A50" s="153" t="s">
        <v>328</v>
      </c>
      <c r="B50" s="153" t="s">
        <v>105</v>
      </c>
      <c r="C50" s="163"/>
      <c r="D50" s="164"/>
      <c r="E50" s="157"/>
      <c r="F50" s="136"/>
      <c r="G50" s="136"/>
      <c r="H50" s="162"/>
      <c r="I50" s="164"/>
      <c r="J50" s="157"/>
      <c r="K50" s="157"/>
      <c r="L50" s="157"/>
      <c r="M50" s="162"/>
      <c r="N50" s="164">
        <v>4</v>
      </c>
      <c r="O50" s="157">
        <v>0</v>
      </c>
      <c r="P50" s="157"/>
      <c r="Q50" s="157" t="s">
        <v>20</v>
      </c>
      <c r="R50" s="162">
        <v>4</v>
      </c>
      <c r="S50" s="164"/>
      <c r="T50" s="157"/>
      <c r="U50" s="157"/>
      <c r="V50" s="157"/>
      <c r="W50" s="162"/>
      <c r="X50" s="164"/>
      <c r="Y50" s="157"/>
      <c r="Z50" s="157"/>
      <c r="AA50" s="157"/>
      <c r="AB50" s="162"/>
      <c r="AC50" s="164"/>
      <c r="AD50" s="157"/>
      <c r="AE50" s="157"/>
      <c r="AF50" s="157"/>
      <c r="AG50" s="162"/>
      <c r="AH50" s="274"/>
      <c r="AI50" s="157"/>
      <c r="AJ50" s="157"/>
      <c r="AK50" s="157"/>
      <c r="AL50" s="162"/>
      <c r="AM50" s="416" t="s">
        <v>266</v>
      </c>
      <c r="AN50" s="206" t="s">
        <v>70</v>
      </c>
      <c r="AO50" s="107"/>
    </row>
    <row r="51" spans="1:41" s="2" customFormat="1" ht="13.5" thickBot="1" x14ac:dyDescent="0.25">
      <c r="A51" s="153" t="s">
        <v>329</v>
      </c>
      <c r="B51" s="153" t="s">
        <v>106</v>
      </c>
      <c r="C51" s="163"/>
      <c r="D51" s="131"/>
      <c r="E51" s="132"/>
      <c r="F51" s="132"/>
      <c r="G51" s="132"/>
      <c r="H51" s="133"/>
      <c r="I51" s="164"/>
      <c r="J51" s="157"/>
      <c r="K51" s="157"/>
      <c r="L51" s="157"/>
      <c r="M51" s="162"/>
      <c r="N51" s="164">
        <v>2</v>
      </c>
      <c r="O51" s="157">
        <v>2</v>
      </c>
      <c r="P51" s="157"/>
      <c r="Q51" s="157" t="s">
        <v>20</v>
      </c>
      <c r="R51" s="162">
        <v>6</v>
      </c>
      <c r="S51" s="164"/>
      <c r="T51" s="157"/>
      <c r="U51" s="157"/>
      <c r="V51" s="157"/>
      <c r="W51" s="162"/>
      <c r="X51" s="164"/>
      <c r="Y51" s="157"/>
      <c r="Z51" s="157"/>
      <c r="AA51" s="157"/>
      <c r="AB51" s="162"/>
      <c r="AC51" s="164"/>
      <c r="AD51" s="157"/>
      <c r="AE51" s="157"/>
      <c r="AF51" s="157"/>
      <c r="AG51" s="162"/>
      <c r="AH51" s="164"/>
      <c r="AI51" s="157"/>
      <c r="AJ51" s="157"/>
      <c r="AK51" s="157"/>
      <c r="AL51" s="162"/>
      <c r="AM51" s="415" t="s">
        <v>265</v>
      </c>
      <c r="AN51" s="332" t="s">
        <v>71</v>
      </c>
      <c r="AO51" s="24"/>
    </row>
    <row r="52" spans="1:41" s="69" customFormat="1" ht="13.5" thickBot="1" x14ac:dyDescent="0.25">
      <c r="A52" s="189"/>
      <c r="B52" s="275"/>
      <c r="C52" s="190">
        <f>SUM(H52,M52,R52,W52,AB52,AG52,AL52)</f>
        <v>15</v>
      </c>
      <c r="D52" s="191">
        <f>SUM(D49:D51)</f>
        <v>3</v>
      </c>
      <c r="E52" s="191">
        <f t="shared" ref="E52:H52" si="0">SUM(E49:E51)</f>
        <v>0</v>
      </c>
      <c r="F52" s="191">
        <f t="shared" si="0"/>
        <v>0</v>
      </c>
      <c r="G52" s="192"/>
      <c r="H52" s="191">
        <f t="shared" si="0"/>
        <v>5</v>
      </c>
      <c r="I52" s="191">
        <f>SUM(I49:I51)</f>
        <v>0</v>
      </c>
      <c r="J52" s="191">
        <f t="shared" ref="J52:K52" si="1">SUM(J49:J51)</f>
        <v>0</v>
      </c>
      <c r="K52" s="191">
        <f t="shared" si="1"/>
        <v>0</v>
      </c>
      <c r="L52" s="192"/>
      <c r="M52" s="191">
        <f t="shared" ref="M52" si="2">SUM(M49:M51)</f>
        <v>0</v>
      </c>
      <c r="N52" s="191">
        <f>SUM(N49:N51)</f>
        <v>6</v>
      </c>
      <c r="O52" s="191">
        <f t="shared" ref="O52:P52" si="3">SUM(O49:O51)</f>
        <v>2</v>
      </c>
      <c r="P52" s="191">
        <f t="shared" si="3"/>
        <v>0</v>
      </c>
      <c r="Q52" s="192"/>
      <c r="R52" s="191">
        <f t="shared" ref="R52" si="4">SUM(R49:R51)</f>
        <v>10</v>
      </c>
      <c r="S52" s="191">
        <f>SUM(S49:S51)</f>
        <v>0</v>
      </c>
      <c r="T52" s="191">
        <f t="shared" ref="T52:U52" si="5">SUM(T49:T51)</f>
        <v>0</v>
      </c>
      <c r="U52" s="191">
        <f t="shared" si="5"/>
        <v>0</v>
      </c>
      <c r="V52" s="192"/>
      <c r="W52" s="191">
        <f t="shared" ref="W52" si="6">SUM(W49:W51)</f>
        <v>0</v>
      </c>
      <c r="X52" s="191">
        <f>SUM(X49:X51)</f>
        <v>0</v>
      </c>
      <c r="Y52" s="191">
        <f t="shared" ref="Y52:Z52" si="7">SUM(Y49:Y51)</f>
        <v>0</v>
      </c>
      <c r="Z52" s="191">
        <f t="shared" si="7"/>
        <v>0</v>
      </c>
      <c r="AA52" s="192"/>
      <c r="AB52" s="191">
        <f t="shared" ref="AB52" si="8">SUM(AB49:AB51)</f>
        <v>0</v>
      </c>
      <c r="AC52" s="191">
        <f>SUM(AC49:AC51)</f>
        <v>0</v>
      </c>
      <c r="AD52" s="191">
        <f t="shared" ref="AD52:AE52" si="9">SUM(AD49:AD51)</f>
        <v>0</v>
      </c>
      <c r="AE52" s="191">
        <f t="shared" si="9"/>
        <v>0</v>
      </c>
      <c r="AF52" s="192"/>
      <c r="AG52" s="191">
        <f t="shared" ref="AG52" si="10">SUM(AG49:AG51)</f>
        <v>0</v>
      </c>
      <c r="AH52" s="191">
        <f>SUM(AH49:AH51)</f>
        <v>0</v>
      </c>
      <c r="AI52" s="191">
        <f t="shared" ref="AI52:AJ52" si="11">SUM(AI49:AI51)</f>
        <v>0</v>
      </c>
      <c r="AJ52" s="191">
        <f t="shared" si="11"/>
        <v>0</v>
      </c>
      <c r="AK52" s="192"/>
      <c r="AL52" s="191">
        <f t="shared" ref="AL52" si="12">SUM(AL49:AL51)</f>
        <v>0</v>
      </c>
      <c r="AM52" s="193"/>
      <c r="AN52" s="194"/>
    </row>
    <row r="53" spans="1:41" ht="16.5" thickBot="1" x14ac:dyDescent="0.25">
      <c r="A53" s="424" t="s">
        <v>278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6"/>
      <c r="AO53" s="62"/>
    </row>
    <row r="54" spans="1:41" s="2" customFormat="1" ht="12.75" customHeight="1" thickBot="1" x14ac:dyDescent="0.25">
      <c r="A54" s="424" t="s">
        <v>279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6"/>
      <c r="AO54" s="24"/>
    </row>
    <row r="55" spans="1:41" s="24" customFormat="1" ht="12.75" customHeight="1" thickBot="1" x14ac:dyDescent="0.25">
      <c r="A55" s="118" t="s">
        <v>330</v>
      </c>
      <c r="B55" s="281" t="s">
        <v>107</v>
      </c>
      <c r="C55" s="201" t="s">
        <v>2</v>
      </c>
      <c r="D55" s="120"/>
      <c r="E55" s="121"/>
      <c r="F55" s="121"/>
      <c r="G55" s="121"/>
      <c r="H55" s="122"/>
      <c r="I55" s="120"/>
      <c r="J55" s="121"/>
      <c r="K55" s="121"/>
      <c r="L55" s="121"/>
      <c r="M55" s="122"/>
      <c r="N55" s="120">
        <v>1</v>
      </c>
      <c r="O55" s="121">
        <v>2</v>
      </c>
      <c r="P55" s="121"/>
      <c r="Q55" s="121" t="s">
        <v>20</v>
      </c>
      <c r="R55" s="122">
        <v>6</v>
      </c>
      <c r="S55" s="120"/>
      <c r="T55" s="121"/>
      <c r="U55" s="121"/>
      <c r="V55" s="121"/>
      <c r="W55" s="122"/>
      <c r="X55" s="120"/>
      <c r="Y55" s="121"/>
      <c r="Z55" s="121"/>
      <c r="AA55" s="121"/>
      <c r="AB55" s="122"/>
      <c r="AC55" s="120"/>
      <c r="AD55" s="121"/>
      <c r="AE55" s="121"/>
      <c r="AF55" s="121"/>
      <c r="AG55" s="122"/>
      <c r="AH55" s="126"/>
      <c r="AI55" s="121"/>
      <c r="AJ55" s="121"/>
      <c r="AK55" s="121"/>
      <c r="AL55" s="122"/>
      <c r="AM55" s="414" t="s">
        <v>264</v>
      </c>
      <c r="AN55" s="202" t="s">
        <v>10</v>
      </c>
    </row>
    <row r="56" spans="1:41" s="2" customFormat="1" ht="12.75" customHeight="1" thickBot="1" x14ac:dyDescent="0.25">
      <c r="A56" s="153" t="s">
        <v>331</v>
      </c>
      <c r="B56" s="203" t="s">
        <v>108</v>
      </c>
      <c r="C56" s="281" t="s">
        <v>107</v>
      </c>
      <c r="D56" s="205"/>
      <c r="E56" s="157"/>
      <c r="F56" s="157"/>
      <c r="G56" s="157"/>
      <c r="H56" s="162"/>
      <c r="I56" s="164"/>
      <c r="J56" s="157"/>
      <c r="K56" s="157"/>
      <c r="L56" s="157"/>
      <c r="M56" s="162"/>
      <c r="N56" s="164"/>
      <c r="O56" s="157"/>
      <c r="P56" s="157"/>
      <c r="Q56" s="157"/>
      <c r="R56" s="162"/>
      <c r="S56" s="164"/>
      <c r="T56" s="164"/>
      <c r="U56" s="164"/>
      <c r="V56" s="164"/>
      <c r="W56" s="164"/>
      <c r="X56" s="164">
        <v>1</v>
      </c>
      <c r="Y56" s="157">
        <v>2</v>
      </c>
      <c r="Z56" s="157"/>
      <c r="AA56" s="157" t="s">
        <v>15</v>
      </c>
      <c r="AB56" s="162">
        <v>5</v>
      </c>
      <c r="AC56" s="164"/>
      <c r="AD56" s="157"/>
      <c r="AE56" s="157"/>
      <c r="AF56" s="157"/>
      <c r="AG56" s="162"/>
      <c r="AH56" s="161"/>
      <c r="AI56" s="157"/>
      <c r="AJ56" s="157"/>
      <c r="AK56" s="157"/>
      <c r="AL56" s="162"/>
      <c r="AM56" s="414" t="s">
        <v>264</v>
      </c>
      <c r="AN56" s="206" t="s">
        <v>28</v>
      </c>
      <c r="AO56" s="24"/>
    </row>
    <row r="57" spans="1:41" s="2" customFormat="1" x14ac:dyDescent="0.2">
      <c r="A57" s="207" t="s">
        <v>332</v>
      </c>
      <c r="B57" s="208" t="s">
        <v>109</v>
      </c>
      <c r="C57" s="281" t="s">
        <v>107</v>
      </c>
      <c r="D57" s="210"/>
      <c r="E57" s="211"/>
      <c r="F57" s="211"/>
      <c r="G57" s="211"/>
      <c r="H57" s="212"/>
      <c r="I57" s="210"/>
      <c r="J57" s="211"/>
      <c r="K57" s="211"/>
      <c r="L57" s="211"/>
      <c r="M57" s="212"/>
      <c r="N57" s="210"/>
      <c r="O57" s="211"/>
      <c r="P57" s="211"/>
      <c r="Q57" s="211"/>
      <c r="R57" s="212"/>
      <c r="S57" s="210"/>
      <c r="T57" s="211"/>
      <c r="U57" s="157"/>
      <c r="V57" s="157"/>
      <c r="W57" s="212"/>
      <c r="X57" s="210"/>
      <c r="Y57" s="211"/>
      <c r="Z57" s="211"/>
      <c r="AA57" s="211"/>
      <c r="AB57" s="212"/>
      <c r="AC57" s="210">
        <v>2</v>
      </c>
      <c r="AD57" s="211">
        <v>2</v>
      </c>
      <c r="AE57" s="211"/>
      <c r="AF57" s="211" t="s">
        <v>15</v>
      </c>
      <c r="AG57" s="212">
        <v>6</v>
      </c>
      <c r="AH57" s="161"/>
      <c r="AI57" s="211"/>
      <c r="AJ57" s="211"/>
      <c r="AK57" s="211"/>
      <c r="AL57" s="212"/>
      <c r="AM57" s="414" t="s">
        <v>264</v>
      </c>
      <c r="AN57" s="213" t="s">
        <v>36</v>
      </c>
      <c r="AO57" s="24"/>
    </row>
    <row r="58" spans="1:41" s="2" customFormat="1" ht="13.5" thickBot="1" x14ac:dyDescent="0.25">
      <c r="A58" s="207" t="s">
        <v>333</v>
      </c>
      <c r="B58" s="208" t="s">
        <v>110</v>
      </c>
      <c r="C58" s="209" t="s">
        <v>2</v>
      </c>
      <c r="D58" s="210"/>
      <c r="E58" s="211"/>
      <c r="F58" s="211"/>
      <c r="G58" s="211"/>
      <c r="H58" s="212"/>
      <c r="I58" s="210"/>
      <c r="J58" s="211"/>
      <c r="K58" s="211"/>
      <c r="L58" s="211"/>
      <c r="M58" s="212"/>
      <c r="N58" s="210"/>
      <c r="O58" s="211"/>
      <c r="P58" s="211"/>
      <c r="Q58" s="211"/>
      <c r="R58" s="212"/>
      <c r="S58" s="210"/>
      <c r="T58" s="211"/>
      <c r="U58" s="157"/>
      <c r="V58" s="157"/>
      <c r="W58" s="212"/>
      <c r="X58" s="210">
        <v>2</v>
      </c>
      <c r="Y58" s="211">
        <v>2</v>
      </c>
      <c r="Z58" s="211"/>
      <c r="AA58" s="211" t="s">
        <v>20</v>
      </c>
      <c r="AB58" s="212">
        <v>6</v>
      </c>
      <c r="AC58" s="210"/>
      <c r="AD58" s="211"/>
      <c r="AE58" s="211"/>
      <c r="AF58" s="211"/>
      <c r="AG58" s="212"/>
      <c r="AH58" s="161"/>
      <c r="AI58" s="211"/>
      <c r="AJ58" s="211"/>
      <c r="AK58" s="211"/>
      <c r="AL58" s="212"/>
      <c r="AM58" s="414" t="s">
        <v>264</v>
      </c>
      <c r="AN58" s="213" t="s">
        <v>26</v>
      </c>
      <c r="AO58" s="24"/>
    </row>
    <row r="59" spans="1:41" s="2" customFormat="1" x14ac:dyDescent="0.2">
      <c r="A59" s="207" t="s">
        <v>334</v>
      </c>
      <c r="B59" s="208" t="s">
        <v>270</v>
      </c>
      <c r="C59" s="118" t="s">
        <v>95</v>
      </c>
      <c r="D59" s="210"/>
      <c r="E59" s="211"/>
      <c r="F59" s="211"/>
      <c r="G59" s="211"/>
      <c r="H59" s="212"/>
      <c r="I59" s="210"/>
      <c r="J59" s="211"/>
      <c r="K59" s="211"/>
      <c r="L59" s="211"/>
      <c r="M59" s="212"/>
      <c r="N59" s="210"/>
      <c r="O59" s="211"/>
      <c r="P59" s="211"/>
      <c r="Q59" s="211"/>
      <c r="R59" s="212"/>
      <c r="S59" s="210">
        <v>2</v>
      </c>
      <c r="T59" s="211">
        <v>2</v>
      </c>
      <c r="U59" s="157"/>
      <c r="V59" s="157" t="s">
        <v>15</v>
      </c>
      <c r="W59" s="212">
        <v>6</v>
      </c>
      <c r="X59" s="159"/>
      <c r="Y59" s="156"/>
      <c r="Z59" s="156"/>
      <c r="AA59" s="156"/>
      <c r="AB59" s="160"/>
      <c r="AC59" s="210"/>
      <c r="AD59" s="211"/>
      <c r="AE59" s="211"/>
      <c r="AF59" s="211"/>
      <c r="AG59" s="212"/>
      <c r="AH59" s="161"/>
      <c r="AI59" s="211"/>
      <c r="AJ59" s="211"/>
      <c r="AK59" s="211"/>
      <c r="AL59" s="212"/>
      <c r="AM59" s="414" t="s">
        <v>264</v>
      </c>
      <c r="AN59" s="213" t="s">
        <v>13</v>
      </c>
      <c r="AO59" s="24"/>
    </row>
    <row r="60" spans="1:41" s="2" customFormat="1" x14ac:dyDescent="0.2">
      <c r="A60" s="207" t="s">
        <v>335</v>
      </c>
      <c r="B60" s="208" t="s">
        <v>111</v>
      </c>
      <c r="C60" s="209" t="s">
        <v>48</v>
      </c>
      <c r="D60" s="210"/>
      <c r="E60" s="211"/>
      <c r="F60" s="211"/>
      <c r="G60" s="211"/>
      <c r="H60" s="212"/>
      <c r="I60" s="210"/>
      <c r="J60" s="211"/>
      <c r="K60" s="211"/>
      <c r="L60" s="211"/>
      <c r="M60" s="212"/>
      <c r="N60" s="210"/>
      <c r="O60" s="211"/>
      <c r="P60" s="211"/>
      <c r="Q60" s="211"/>
      <c r="R60" s="212"/>
      <c r="S60" s="210"/>
      <c r="T60" s="211"/>
      <c r="U60" s="157"/>
      <c r="V60" s="157"/>
      <c r="W60" s="212"/>
      <c r="X60" s="210"/>
      <c r="Y60" s="211"/>
      <c r="Z60" s="211"/>
      <c r="AA60" s="211"/>
      <c r="AB60" s="212"/>
      <c r="AC60" s="210">
        <v>2</v>
      </c>
      <c r="AD60" s="211">
        <v>2</v>
      </c>
      <c r="AE60" s="211"/>
      <c r="AF60" s="211" t="s">
        <v>15</v>
      </c>
      <c r="AG60" s="212">
        <v>6</v>
      </c>
      <c r="AH60" s="161"/>
      <c r="AI60" s="211"/>
      <c r="AJ60" s="211"/>
      <c r="AK60" s="211"/>
      <c r="AL60" s="212"/>
      <c r="AM60" s="414" t="s">
        <v>264</v>
      </c>
      <c r="AN60" s="206" t="s">
        <v>28</v>
      </c>
      <c r="AO60" s="24"/>
    </row>
    <row r="61" spans="1:41" s="74" customFormat="1" ht="12.75" customHeight="1" thickBot="1" x14ac:dyDescent="0.25">
      <c r="A61" s="145" t="s">
        <v>336</v>
      </c>
      <c r="B61" s="92" t="s">
        <v>112</v>
      </c>
      <c r="C61" s="214"/>
      <c r="D61" s="131"/>
      <c r="E61" s="132"/>
      <c r="F61" s="132"/>
      <c r="G61" s="132"/>
      <c r="H61" s="133"/>
      <c r="I61" s="131"/>
      <c r="J61" s="132"/>
      <c r="K61" s="132"/>
      <c r="L61" s="132"/>
      <c r="M61" s="133"/>
      <c r="N61" s="131"/>
      <c r="O61" s="132"/>
      <c r="P61" s="132"/>
      <c r="Q61" s="132"/>
      <c r="R61" s="133"/>
      <c r="S61" s="131"/>
      <c r="T61" s="132"/>
      <c r="U61" s="132"/>
      <c r="V61" s="132"/>
      <c r="W61" s="133"/>
      <c r="X61" s="131"/>
      <c r="Y61" s="132"/>
      <c r="Z61" s="132"/>
      <c r="AA61" s="132"/>
      <c r="AB61" s="133"/>
      <c r="AC61" s="131"/>
      <c r="AD61" s="132"/>
      <c r="AE61" s="132"/>
      <c r="AF61" s="132"/>
      <c r="AG61" s="133"/>
      <c r="AH61" s="146">
        <v>0</v>
      </c>
      <c r="AI61" s="132">
        <v>0</v>
      </c>
      <c r="AJ61" s="132"/>
      <c r="AK61" s="132" t="s">
        <v>29</v>
      </c>
      <c r="AL61" s="133">
        <v>0</v>
      </c>
      <c r="AM61" s="414" t="s">
        <v>264</v>
      </c>
      <c r="AN61" s="215" t="s">
        <v>10</v>
      </c>
      <c r="AO61" s="73"/>
    </row>
    <row r="62" spans="1:41" s="2" customFormat="1" ht="12.75" customHeight="1" thickBot="1" x14ac:dyDescent="0.25">
      <c r="A62" s="424" t="s">
        <v>280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6"/>
      <c r="AO62" s="24"/>
    </row>
    <row r="63" spans="1:41" s="2" customFormat="1" ht="12.75" customHeight="1" x14ac:dyDescent="0.2">
      <c r="A63" s="143" t="s">
        <v>337</v>
      </c>
      <c r="B63" s="134" t="s">
        <v>113</v>
      </c>
      <c r="C63" s="203" t="s">
        <v>118</v>
      </c>
      <c r="D63" s="135"/>
      <c r="E63" s="136"/>
      <c r="F63" s="136"/>
      <c r="G63" s="136"/>
      <c r="H63" s="144"/>
      <c r="I63" s="135"/>
      <c r="J63" s="136"/>
      <c r="K63" s="136"/>
      <c r="L63" s="136"/>
      <c r="M63" s="144"/>
      <c r="N63" s="135"/>
      <c r="O63" s="136"/>
      <c r="P63" s="136"/>
      <c r="Q63" s="136"/>
      <c r="R63" s="144"/>
      <c r="S63" s="135"/>
      <c r="T63" s="136"/>
      <c r="U63" s="136"/>
      <c r="V63" s="136"/>
      <c r="W63" s="144"/>
      <c r="X63" s="135">
        <v>1</v>
      </c>
      <c r="Y63" s="136">
        <v>2</v>
      </c>
      <c r="Z63" s="136"/>
      <c r="AA63" s="136" t="s">
        <v>15</v>
      </c>
      <c r="AB63" s="144">
        <v>6</v>
      </c>
      <c r="AC63" s="135"/>
      <c r="AD63" s="136"/>
      <c r="AE63" s="136"/>
      <c r="AF63" s="136"/>
      <c r="AG63" s="144"/>
      <c r="AH63" s="130"/>
      <c r="AI63" s="136"/>
      <c r="AJ63" s="136"/>
      <c r="AK63" s="136"/>
      <c r="AL63" s="144"/>
      <c r="AM63" s="414" t="s">
        <v>264</v>
      </c>
      <c r="AN63" s="216" t="s">
        <v>49</v>
      </c>
      <c r="AO63" s="24"/>
    </row>
    <row r="64" spans="1:41" s="2" customFormat="1" ht="12.75" customHeight="1" x14ac:dyDescent="0.2">
      <c r="A64" s="153" t="s">
        <v>338</v>
      </c>
      <c r="B64" s="203" t="s">
        <v>114</v>
      </c>
      <c r="C64" s="217" t="s">
        <v>2</v>
      </c>
      <c r="D64" s="164"/>
      <c r="E64" s="157"/>
      <c r="F64" s="157"/>
      <c r="G64" s="157"/>
      <c r="H64" s="162"/>
      <c r="I64" s="164"/>
      <c r="J64" s="157"/>
      <c r="K64" s="157"/>
      <c r="L64" s="157"/>
      <c r="M64" s="162"/>
      <c r="N64" s="164"/>
      <c r="O64" s="157"/>
      <c r="P64" s="157"/>
      <c r="Q64" s="157"/>
      <c r="R64" s="162"/>
      <c r="S64" s="164">
        <v>2</v>
      </c>
      <c r="T64" s="157">
        <v>2</v>
      </c>
      <c r="U64" s="136"/>
      <c r="V64" s="136" t="s">
        <v>20</v>
      </c>
      <c r="W64" s="162">
        <v>6</v>
      </c>
      <c r="X64" s="164"/>
      <c r="Y64" s="157"/>
      <c r="Z64" s="157"/>
      <c r="AA64" s="157"/>
      <c r="AB64" s="162"/>
      <c r="AC64" s="164"/>
      <c r="AD64" s="157"/>
      <c r="AE64" s="157"/>
      <c r="AF64" s="157"/>
      <c r="AG64" s="162"/>
      <c r="AH64" s="175"/>
      <c r="AI64" s="157"/>
      <c r="AJ64" s="157"/>
      <c r="AK64" s="157"/>
      <c r="AL64" s="162"/>
      <c r="AM64" s="414" t="s">
        <v>264</v>
      </c>
      <c r="AN64" s="206" t="s">
        <v>10</v>
      </c>
      <c r="AO64" s="24"/>
    </row>
    <row r="65" spans="1:41" s="2" customFormat="1" ht="12.75" customHeight="1" x14ac:dyDescent="0.2">
      <c r="A65" s="153" t="s">
        <v>339</v>
      </c>
      <c r="B65" s="134" t="s">
        <v>115</v>
      </c>
      <c r="C65" s="134" t="s">
        <v>113</v>
      </c>
      <c r="D65" s="135"/>
      <c r="E65" s="136"/>
      <c r="F65" s="136"/>
      <c r="G65" s="136"/>
      <c r="H65" s="144"/>
      <c r="I65" s="135"/>
      <c r="J65" s="136"/>
      <c r="K65" s="136"/>
      <c r="L65" s="136"/>
      <c r="M65" s="144"/>
      <c r="N65" s="135"/>
      <c r="O65" s="136"/>
      <c r="P65" s="136"/>
      <c r="Q65" s="136"/>
      <c r="R65" s="144"/>
      <c r="S65" s="135"/>
      <c r="T65" s="136"/>
      <c r="U65" s="136"/>
      <c r="V65" s="136"/>
      <c r="W65" s="144"/>
      <c r="X65" s="135"/>
      <c r="Y65" s="136"/>
      <c r="Z65" s="136"/>
      <c r="AA65" s="136"/>
      <c r="AB65" s="144"/>
      <c r="AC65" s="135">
        <v>1</v>
      </c>
      <c r="AD65" s="136">
        <v>2</v>
      </c>
      <c r="AE65" s="136"/>
      <c r="AF65" s="136" t="s">
        <v>15</v>
      </c>
      <c r="AG65" s="144">
        <v>6</v>
      </c>
      <c r="AH65" s="130"/>
      <c r="AI65" s="136"/>
      <c r="AJ65" s="136"/>
      <c r="AK65" s="136"/>
      <c r="AL65" s="144"/>
      <c r="AM65" s="414" t="s">
        <v>264</v>
      </c>
      <c r="AN65" s="216" t="s">
        <v>49</v>
      </c>
      <c r="AO65" s="24"/>
    </row>
    <row r="66" spans="1:41" s="2" customFormat="1" ht="12.75" customHeight="1" x14ac:dyDescent="0.2">
      <c r="A66" s="153" t="s">
        <v>340</v>
      </c>
      <c r="B66" s="203" t="s">
        <v>116</v>
      </c>
      <c r="C66" s="203" t="s">
        <v>114</v>
      </c>
      <c r="D66" s="164"/>
      <c r="E66" s="157"/>
      <c r="F66" s="157"/>
      <c r="G66" s="157"/>
      <c r="H66" s="162"/>
      <c r="I66" s="164"/>
      <c r="J66" s="157"/>
      <c r="K66" s="157"/>
      <c r="L66" s="157"/>
      <c r="M66" s="162"/>
      <c r="N66" s="164"/>
      <c r="O66" s="157"/>
      <c r="P66" s="157"/>
      <c r="Q66" s="157"/>
      <c r="R66" s="162"/>
      <c r="S66" s="164"/>
      <c r="T66" s="157"/>
      <c r="U66" s="157"/>
      <c r="V66" s="157"/>
      <c r="W66" s="162"/>
      <c r="X66" s="164">
        <v>1</v>
      </c>
      <c r="Y66" s="157">
        <v>2</v>
      </c>
      <c r="Z66" s="157"/>
      <c r="AA66" s="157" t="s">
        <v>15</v>
      </c>
      <c r="AB66" s="162">
        <v>5</v>
      </c>
      <c r="AC66" s="164"/>
      <c r="AD66" s="157"/>
      <c r="AE66" s="157"/>
      <c r="AF66" s="157"/>
      <c r="AG66" s="162"/>
      <c r="AH66" s="161"/>
      <c r="AI66" s="157"/>
      <c r="AJ66" s="157"/>
      <c r="AK66" s="157"/>
      <c r="AL66" s="162"/>
      <c r="AM66" s="414" t="s">
        <v>264</v>
      </c>
      <c r="AN66" s="206" t="s">
        <v>28</v>
      </c>
      <c r="AO66" s="24"/>
    </row>
    <row r="67" spans="1:41" s="2" customFormat="1" ht="12.75" customHeight="1" x14ac:dyDescent="0.2">
      <c r="A67" s="153" t="s">
        <v>341</v>
      </c>
      <c r="B67" s="203" t="s">
        <v>117</v>
      </c>
      <c r="C67" s="203" t="s">
        <v>118</v>
      </c>
      <c r="D67" s="164"/>
      <c r="E67" s="157"/>
      <c r="F67" s="157"/>
      <c r="G67" s="157"/>
      <c r="H67" s="162"/>
      <c r="I67" s="164"/>
      <c r="J67" s="157"/>
      <c r="K67" s="157"/>
      <c r="L67" s="157"/>
      <c r="M67" s="162"/>
      <c r="N67" s="164"/>
      <c r="O67" s="157"/>
      <c r="P67" s="157"/>
      <c r="Q67" s="157"/>
      <c r="R67" s="162"/>
      <c r="S67" s="164"/>
      <c r="T67" s="157"/>
      <c r="U67" s="157"/>
      <c r="V67" s="157"/>
      <c r="W67" s="162"/>
      <c r="X67" s="164">
        <v>2</v>
      </c>
      <c r="Y67" s="157">
        <v>2</v>
      </c>
      <c r="Z67" s="136"/>
      <c r="AA67" s="136" t="s">
        <v>15</v>
      </c>
      <c r="AB67" s="162">
        <v>6</v>
      </c>
      <c r="AC67" s="164"/>
      <c r="AD67" s="157"/>
      <c r="AE67" s="157"/>
      <c r="AF67" s="157"/>
      <c r="AG67" s="162"/>
      <c r="AH67" s="161"/>
      <c r="AI67" s="157"/>
      <c r="AJ67" s="157"/>
      <c r="AK67" s="157"/>
      <c r="AL67" s="162"/>
      <c r="AM67" s="414" t="s">
        <v>264</v>
      </c>
      <c r="AN67" s="206" t="s">
        <v>28</v>
      </c>
      <c r="AO67" s="24"/>
    </row>
    <row r="68" spans="1:41" s="2" customFormat="1" ht="12.75" customHeight="1" x14ac:dyDescent="0.2">
      <c r="A68" s="153" t="s">
        <v>342</v>
      </c>
      <c r="B68" s="203" t="s">
        <v>118</v>
      </c>
      <c r="C68" s="217" t="s">
        <v>2</v>
      </c>
      <c r="D68" s="164"/>
      <c r="E68" s="157"/>
      <c r="F68" s="157"/>
      <c r="G68" s="157"/>
      <c r="H68" s="162"/>
      <c r="I68" s="164"/>
      <c r="J68" s="157"/>
      <c r="K68" s="157"/>
      <c r="L68" s="157"/>
      <c r="M68" s="162"/>
      <c r="N68" s="164"/>
      <c r="O68" s="157"/>
      <c r="P68" s="157"/>
      <c r="Q68" s="157"/>
      <c r="R68" s="162"/>
      <c r="S68" s="164">
        <v>2</v>
      </c>
      <c r="T68" s="157">
        <v>2</v>
      </c>
      <c r="U68" s="157"/>
      <c r="V68" s="157" t="s">
        <v>20</v>
      </c>
      <c r="W68" s="162">
        <v>6</v>
      </c>
      <c r="X68" s="164"/>
      <c r="Y68" s="157"/>
      <c r="Z68" s="136"/>
      <c r="AA68" s="136"/>
      <c r="AB68" s="162"/>
      <c r="AC68" s="164"/>
      <c r="AD68" s="157"/>
      <c r="AE68" s="157"/>
      <c r="AF68" s="157"/>
      <c r="AG68" s="162"/>
      <c r="AH68" s="161"/>
      <c r="AI68" s="157"/>
      <c r="AJ68" s="157"/>
      <c r="AK68" s="157"/>
      <c r="AL68" s="162"/>
      <c r="AM68" s="414" t="s">
        <v>264</v>
      </c>
      <c r="AN68" s="206" t="s">
        <v>9</v>
      </c>
      <c r="AO68" s="24"/>
    </row>
    <row r="69" spans="1:41" s="74" customFormat="1" ht="12.75" customHeight="1" thickBot="1" x14ac:dyDescent="0.25">
      <c r="A69" s="33" t="s">
        <v>343</v>
      </c>
      <c r="B69" s="276" t="s">
        <v>119</v>
      </c>
      <c r="C69" s="17"/>
      <c r="D69" s="29"/>
      <c r="E69" s="30"/>
      <c r="F69" s="30"/>
      <c r="G69" s="30"/>
      <c r="H69" s="31"/>
      <c r="I69" s="29"/>
      <c r="J69" s="30"/>
      <c r="K69" s="30"/>
      <c r="L69" s="30"/>
      <c r="M69" s="31"/>
      <c r="N69" s="29"/>
      <c r="O69" s="30"/>
      <c r="P69" s="30"/>
      <c r="Q69" s="30"/>
      <c r="R69" s="31"/>
      <c r="S69" s="29"/>
      <c r="T69" s="30"/>
      <c r="U69" s="30"/>
      <c r="V69" s="30"/>
      <c r="W69" s="31"/>
      <c r="X69" s="29"/>
      <c r="Y69" s="30"/>
      <c r="Z69" s="30"/>
      <c r="AA69" s="30"/>
      <c r="AB69" s="31"/>
      <c r="AC69" s="29"/>
      <c r="AD69" s="30"/>
      <c r="AE69" s="30"/>
      <c r="AF69" s="30"/>
      <c r="AG69" s="31"/>
      <c r="AH69" s="82">
        <v>0</v>
      </c>
      <c r="AI69" s="30">
        <v>0</v>
      </c>
      <c r="AJ69" s="30"/>
      <c r="AK69" s="30" t="s">
        <v>29</v>
      </c>
      <c r="AL69" s="31">
        <v>0</v>
      </c>
      <c r="AM69" s="414" t="s">
        <v>264</v>
      </c>
      <c r="AN69" s="91" t="s">
        <v>9</v>
      </c>
      <c r="AO69" s="73"/>
    </row>
    <row r="70" spans="1:41" s="69" customFormat="1" ht="12.75" customHeight="1" thickBot="1" x14ac:dyDescent="0.25">
      <c r="A70" s="63"/>
      <c r="B70" s="277"/>
      <c r="C70" s="64">
        <f>SUM(H70,M70,R70,W70,AB70,AG70,AL70)</f>
        <v>70</v>
      </c>
      <c r="D70" s="66">
        <f>SUM(D63:D69,D55:D61)</f>
        <v>0</v>
      </c>
      <c r="E70" s="66">
        <f>SUM(E63:E69,E55:E61)</f>
        <v>0</v>
      </c>
      <c r="F70" s="66">
        <f>SUM(F63:F69,F55:F61)</f>
        <v>0</v>
      </c>
      <c r="G70" s="65"/>
      <c r="H70" s="66">
        <f>SUM(H63:H69,H55:H61)</f>
        <v>0</v>
      </c>
      <c r="I70" s="66">
        <f>SUM(I63:I69,I55:I61)</f>
        <v>0</v>
      </c>
      <c r="J70" s="66">
        <f>SUM(J63:J69,J55:J61)</f>
        <v>0</v>
      </c>
      <c r="K70" s="66">
        <f>SUM(K63:K69,K55:K61)</f>
        <v>0</v>
      </c>
      <c r="L70" s="65"/>
      <c r="M70" s="66">
        <f>SUM(M63:M69,M55:M61)</f>
        <v>0</v>
      </c>
      <c r="N70" s="66">
        <f>SUM(N63:N69,N55:N61)</f>
        <v>1</v>
      </c>
      <c r="O70" s="66">
        <f>SUM(O63:O69,O55:O61)</f>
        <v>2</v>
      </c>
      <c r="P70" s="66">
        <f>SUM(P63:P69,P55:P61)</f>
        <v>0</v>
      </c>
      <c r="Q70" s="65"/>
      <c r="R70" s="66">
        <f>SUM(R63:R69,R55:R61)</f>
        <v>6</v>
      </c>
      <c r="S70" s="66">
        <f>SUM(S63:S69,S55:S61)</f>
        <v>6</v>
      </c>
      <c r="T70" s="66">
        <f>SUM(T63:T69,T55:T61)</f>
        <v>6</v>
      </c>
      <c r="U70" s="66">
        <f>SUM(U63:U69,U55:U61)</f>
        <v>0</v>
      </c>
      <c r="V70" s="65"/>
      <c r="W70" s="66">
        <f>SUM(W63:W69,W55:W61)</f>
        <v>18</v>
      </c>
      <c r="X70" s="66">
        <f>SUM(X63:X69,X55:X61)</f>
        <v>7</v>
      </c>
      <c r="Y70" s="66">
        <f>SUM(Y63:Y69,Y55:Y61)</f>
        <v>10</v>
      </c>
      <c r="Z70" s="66">
        <f>SUM(Z63:Z69,Z55:Z61)</f>
        <v>0</v>
      </c>
      <c r="AA70" s="65"/>
      <c r="AB70" s="66">
        <f>SUM(AB63:AB69,AB55:AB61)</f>
        <v>28</v>
      </c>
      <c r="AC70" s="66">
        <f>SUM(AC63:AC69,AC55:AC61)</f>
        <v>5</v>
      </c>
      <c r="AD70" s="66">
        <f>SUM(AD63:AD69,AD55:AD61)</f>
        <v>6</v>
      </c>
      <c r="AE70" s="66">
        <f>SUM(AE63:AE69,AE55:AE61)</f>
        <v>0</v>
      </c>
      <c r="AF70" s="65"/>
      <c r="AG70" s="66">
        <f>SUM(AG63:AG69,AG55:AG61)</f>
        <v>18</v>
      </c>
      <c r="AH70" s="66">
        <f>SUM(AH63:AH69,AH55:AH61)</f>
        <v>0</v>
      </c>
      <c r="AI70" s="66">
        <f>SUM(AI63:AI69,AI55:AI61)</f>
        <v>0</v>
      </c>
      <c r="AJ70" s="66">
        <f>SUM(AJ63:AJ69,AJ55:AJ61)</f>
        <v>0</v>
      </c>
      <c r="AK70" s="65"/>
      <c r="AL70" s="66">
        <f>SUM(AL63:AL69,AL55:AL61)</f>
        <v>0</v>
      </c>
      <c r="AM70" s="67"/>
      <c r="AN70" s="68"/>
    </row>
    <row r="71" spans="1:41" s="2" customFormat="1" ht="16.5" thickBot="1" x14ac:dyDescent="0.25">
      <c r="A71" s="424" t="s">
        <v>281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6"/>
      <c r="AO71" s="23"/>
    </row>
    <row r="72" spans="1:41" s="2" customFormat="1" ht="12.75" customHeight="1" thickBot="1" x14ac:dyDescent="0.25">
      <c r="A72" s="233" t="s">
        <v>314</v>
      </c>
      <c r="B72" s="349" t="s">
        <v>143</v>
      </c>
      <c r="C72" s="346"/>
      <c r="D72" s="85">
        <v>0</v>
      </c>
      <c r="E72" s="86">
        <v>2</v>
      </c>
      <c r="F72" s="86"/>
      <c r="G72" s="86" t="s">
        <v>15</v>
      </c>
      <c r="H72" s="87">
        <v>0</v>
      </c>
      <c r="I72" s="262"/>
      <c r="J72" s="86"/>
      <c r="K72" s="86"/>
      <c r="L72" s="86"/>
      <c r="M72" s="260"/>
      <c r="N72" s="85"/>
      <c r="O72" s="86"/>
      <c r="P72" s="86"/>
      <c r="Q72" s="86"/>
      <c r="R72" s="87"/>
      <c r="S72" s="262"/>
      <c r="T72" s="86"/>
      <c r="U72" s="86"/>
      <c r="V72" s="86"/>
      <c r="W72" s="260"/>
      <c r="X72" s="85"/>
      <c r="Y72" s="86"/>
      <c r="Z72" s="86"/>
      <c r="AA72" s="86"/>
      <c r="AB72" s="87"/>
      <c r="AC72" s="262"/>
      <c r="AD72" s="86"/>
      <c r="AE72" s="86"/>
      <c r="AF72" s="86"/>
      <c r="AG72" s="260"/>
      <c r="AH72" s="85"/>
      <c r="AI72" s="86"/>
      <c r="AJ72" s="86"/>
      <c r="AK72" s="86"/>
      <c r="AL72" s="87"/>
      <c r="AM72" s="263" t="s">
        <v>268</v>
      </c>
      <c r="AN72" s="263" t="s">
        <v>73</v>
      </c>
      <c r="AO72" s="24"/>
    </row>
    <row r="73" spans="1:41" s="2" customFormat="1" ht="12.75" customHeight="1" x14ac:dyDescent="0.2">
      <c r="A73" s="329" t="s">
        <v>344</v>
      </c>
      <c r="B73" s="350" t="s">
        <v>142</v>
      </c>
      <c r="C73" s="347"/>
      <c r="D73" s="344"/>
      <c r="E73" s="59"/>
      <c r="F73" s="59"/>
      <c r="G73" s="59"/>
      <c r="H73" s="60"/>
      <c r="I73" s="35">
        <v>0</v>
      </c>
      <c r="J73" s="59">
        <v>2</v>
      </c>
      <c r="K73" s="59"/>
      <c r="L73" s="59" t="s">
        <v>15</v>
      </c>
      <c r="M73" s="58">
        <v>0</v>
      </c>
      <c r="N73" s="344"/>
      <c r="O73" s="59"/>
      <c r="P73" s="59"/>
      <c r="Q73" s="59"/>
      <c r="R73" s="60"/>
      <c r="S73" s="35"/>
      <c r="T73" s="59"/>
      <c r="U73" s="59"/>
      <c r="V73" s="59"/>
      <c r="W73" s="58"/>
      <c r="X73" s="344"/>
      <c r="Y73" s="59"/>
      <c r="Z73" s="59"/>
      <c r="AA73" s="59"/>
      <c r="AB73" s="60"/>
      <c r="AC73" s="35"/>
      <c r="AD73" s="59"/>
      <c r="AE73" s="59"/>
      <c r="AF73" s="59"/>
      <c r="AG73" s="58"/>
      <c r="AH73" s="344"/>
      <c r="AI73" s="59"/>
      <c r="AJ73" s="59"/>
      <c r="AK73" s="59"/>
      <c r="AL73" s="60"/>
      <c r="AM73" s="263" t="s">
        <v>268</v>
      </c>
      <c r="AN73" s="263" t="s">
        <v>73</v>
      </c>
      <c r="AO73" s="24"/>
    </row>
    <row r="74" spans="1:41" s="49" customFormat="1" x14ac:dyDescent="0.2">
      <c r="A74" s="422" t="s">
        <v>345</v>
      </c>
      <c r="B74" s="351" t="s">
        <v>120</v>
      </c>
      <c r="C74" s="347"/>
      <c r="D74" s="344"/>
      <c r="E74" s="59"/>
      <c r="F74" s="59"/>
      <c r="G74" s="59"/>
      <c r="H74" s="60"/>
      <c r="I74" s="35"/>
      <c r="J74" s="59"/>
      <c r="K74" s="59"/>
      <c r="L74" s="59"/>
      <c r="M74" s="58"/>
      <c r="N74" s="344"/>
      <c r="O74" s="59"/>
      <c r="P74" s="59"/>
      <c r="Q74" s="59"/>
      <c r="R74" s="60"/>
      <c r="S74" s="35"/>
      <c r="T74" s="59"/>
      <c r="U74" s="59"/>
      <c r="V74" s="59"/>
      <c r="W74" s="58"/>
      <c r="X74" s="344">
        <v>0</v>
      </c>
      <c r="Y74" s="59">
        <v>2</v>
      </c>
      <c r="Z74" s="59">
        <v>0</v>
      </c>
      <c r="AA74" s="59" t="s">
        <v>15</v>
      </c>
      <c r="AB74" s="60">
        <v>0</v>
      </c>
      <c r="AC74" s="35"/>
      <c r="AD74" s="59"/>
      <c r="AE74" s="59"/>
      <c r="AF74" s="59"/>
      <c r="AG74" s="58"/>
      <c r="AH74" s="344"/>
      <c r="AI74" s="59"/>
      <c r="AJ74" s="59"/>
      <c r="AK74" s="59"/>
      <c r="AL74" s="60"/>
      <c r="AM74" s="413" t="s">
        <v>263</v>
      </c>
      <c r="AN74" s="409" t="s">
        <v>11</v>
      </c>
      <c r="AO74" s="107"/>
    </row>
    <row r="75" spans="1:41" s="49" customFormat="1" x14ac:dyDescent="0.2">
      <c r="A75" s="235" t="s">
        <v>347</v>
      </c>
      <c r="B75" s="351" t="s">
        <v>121</v>
      </c>
      <c r="C75" s="347"/>
      <c r="D75" s="344"/>
      <c r="E75" s="59"/>
      <c r="F75" s="59"/>
      <c r="G75" s="59"/>
      <c r="H75" s="60"/>
      <c r="I75" s="35"/>
      <c r="J75" s="59"/>
      <c r="K75" s="59"/>
      <c r="L75" s="59"/>
      <c r="M75" s="58"/>
      <c r="N75" s="344"/>
      <c r="O75" s="59"/>
      <c r="P75" s="59"/>
      <c r="Q75" s="59"/>
      <c r="R75" s="60"/>
      <c r="S75" s="35"/>
      <c r="T75" s="59"/>
      <c r="U75" s="59"/>
      <c r="V75" s="59"/>
      <c r="W75" s="58"/>
      <c r="X75" s="344"/>
      <c r="Y75" s="59"/>
      <c r="Z75" s="59"/>
      <c r="AA75" s="59"/>
      <c r="AB75" s="60"/>
      <c r="AC75" s="35">
        <v>0</v>
      </c>
      <c r="AD75" s="59">
        <v>2</v>
      </c>
      <c r="AE75" s="59">
        <v>0</v>
      </c>
      <c r="AF75" s="59" t="s">
        <v>15</v>
      </c>
      <c r="AG75" s="58">
        <v>0</v>
      </c>
      <c r="AH75" s="344"/>
      <c r="AI75" s="59"/>
      <c r="AJ75" s="59"/>
      <c r="AK75" s="59"/>
      <c r="AL75" s="60"/>
      <c r="AM75" s="413" t="s">
        <v>263</v>
      </c>
      <c r="AN75" s="409" t="s">
        <v>11</v>
      </c>
      <c r="AO75" s="107"/>
    </row>
    <row r="76" spans="1:41" s="49" customFormat="1" x14ac:dyDescent="0.2">
      <c r="A76" s="235" t="s">
        <v>346</v>
      </c>
      <c r="B76" s="352" t="s">
        <v>122</v>
      </c>
      <c r="C76" s="347"/>
      <c r="D76" s="344"/>
      <c r="E76" s="59"/>
      <c r="F76" s="59"/>
      <c r="G76" s="59"/>
      <c r="H76" s="60"/>
      <c r="I76" s="35"/>
      <c r="J76" s="59"/>
      <c r="K76" s="59"/>
      <c r="L76" s="59"/>
      <c r="M76" s="58"/>
      <c r="N76" s="344"/>
      <c r="O76" s="59"/>
      <c r="P76" s="59"/>
      <c r="Q76" s="59"/>
      <c r="R76" s="60"/>
      <c r="S76" s="35"/>
      <c r="T76" s="59"/>
      <c r="U76" s="59"/>
      <c r="V76" s="59"/>
      <c r="W76" s="58"/>
      <c r="X76" s="344"/>
      <c r="Y76" s="59"/>
      <c r="Z76" s="59"/>
      <c r="AA76" s="59"/>
      <c r="AB76" s="60"/>
      <c r="AC76" s="35"/>
      <c r="AD76" s="59"/>
      <c r="AE76" s="59"/>
      <c r="AF76" s="59"/>
      <c r="AG76" s="58"/>
      <c r="AH76" s="344">
        <v>0</v>
      </c>
      <c r="AI76" s="59">
        <v>0</v>
      </c>
      <c r="AJ76" s="59">
        <v>1</v>
      </c>
      <c r="AK76" s="59" t="s">
        <v>15</v>
      </c>
      <c r="AL76" s="60">
        <v>10</v>
      </c>
      <c r="AM76" s="414" t="s">
        <v>250</v>
      </c>
      <c r="AN76" s="409" t="s">
        <v>251</v>
      </c>
      <c r="AO76" s="107"/>
    </row>
    <row r="77" spans="1:41" s="2" customFormat="1" ht="12.75" customHeight="1" thickBot="1" x14ac:dyDescent="0.25">
      <c r="A77" s="235" t="s">
        <v>348</v>
      </c>
      <c r="B77" s="353" t="s">
        <v>123</v>
      </c>
      <c r="C77" s="348"/>
      <c r="D77" s="82"/>
      <c r="E77" s="83"/>
      <c r="F77" s="83"/>
      <c r="G77" s="83"/>
      <c r="H77" s="84"/>
      <c r="I77" s="345"/>
      <c r="J77" s="83"/>
      <c r="K77" s="83"/>
      <c r="L77" s="83"/>
      <c r="M77" s="254"/>
      <c r="N77" s="82"/>
      <c r="O77" s="83"/>
      <c r="P77" s="83"/>
      <c r="Q77" s="83"/>
      <c r="R77" s="84"/>
      <c r="S77" s="345"/>
      <c r="T77" s="83"/>
      <c r="U77" s="83"/>
      <c r="V77" s="83"/>
      <c r="W77" s="254"/>
      <c r="X77" s="82"/>
      <c r="Y77" s="83"/>
      <c r="Z77" s="83"/>
      <c r="AA77" s="83"/>
      <c r="AB77" s="84"/>
      <c r="AC77" s="345"/>
      <c r="AD77" s="83"/>
      <c r="AE77" s="83"/>
      <c r="AF77" s="83"/>
      <c r="AG77" s="254"/>
      <c r="AH77" s="82">
        <v>0</v>
      </c>
      <c r="AI77" s="83">
        <v>400</v>
      </c>
      <c r="AJ77" s="83"/>
      <c r="AK77" s="83" t="s">
        <v>15</v>
      </c>
      <c r="AL77" s="84">
        <v>20</v>
      </c>
      <c r="AM77" s="418" t="s">
        <v>250</v>
      </c>
      <c r="AN77" s="330" t="s">
        <v>26</v>
      </c>
      <c r="AO77" s="24"/>
    </row>
    <row r="78" spans="1:41" s="69" customFormat="1" ht="12.75" customHeight="1" thickBot="1" x14ac:dyDescent="0.25">
      <c r="A78" s="63"/>
      <c r="B78" s="323"/>
      <c r="C78" s="324">
        <f>SUM(H78,M78,R78,W78,AB78,AG78,AL78)</f>
        <v>30</v>
      </c>
      <c r="D78" s="325">
        <f>SUM(D74:D77,D72:D73)</f>
        <v>0</v>
      </c>
      <c r="E78" s="198">
        <f>SUM(E74:E77,E72:E73)</f>
        <v>2</v>
      </c>
      <c r="F78" s="198">
        <f>SUM(F74:F77,F72:F73)</f>
        <v>0</v>
      </c>
      <c r="G78" s="199"/>
      <c r="H78" s="198">
        <f>SUM(H74:H77,H72:H73)</f>
        <v>0</v>
      </c>
      <c r="I78" s="325">
        <f>SUM(I74:I77,I72:I73)</f>
        <v>0</v>
      </c>
      <c r="J78" s="198">
        <f>SUM(J74:J77,J72:J73)</f>
        <v>2</v>
      </c>
      <c r="K78" s="198">
        <f>SUM(K74:K77,K72:K73)</f>
        <v>0</v>
      </c>
      <c r="L78" s="199"/>
      <c r="M78" s="198">
        <f>SUM(M74:M77,M72:M73)</f>
        <v>0</v>
      </c>
      <c r="N78" s="326">
        <f>SUM(N74:N77,N72:N73)</f>
        <v>0</v>
      </c>
      <c r="O78" s="198">
        <f>SUM(O74:O77,O72:O73)</f>
        <v>0</v>
      </c>
      <c r="P78" s="198">
        <f>SUM(P74:P77,P72:P73)</f>
        <v>0</v>
      </c>
      <c r="Q78" s="199"/>
      <c r="R78" s="198">
        <f>SUM(R74:R77,R72:R73)</f>
        <v>0</v>
      </c>
      <c r="S78" s="198">
        <f>SUM(S74:S77,S72:S73)</f>
        <v>0</v>
      </c>
      <c r="T78" s="198">
        <f>SUM(T74:T77,T72:T73)</f>
        <v>0</v>
      </c>
      <c r="U78" s="198">
        <f>SUM(U74:U77,U72:U73)</f>
        <v>0</v>
      </c>
      <c r="V78" s="199"/>
      <c r="W78" s="198">
        <f>SUM(W74:W77,W72:W73)</f>
        <v>0</v>
      </c>
      <c r="X78" s="198">
        <f>SUM(X74:X77,X72:X73)</f>
        <v>0</v>
      </c>
      <c r="Y78" s="198">
        <f>SUM(Y74:Y77,Y72:Y73)</f>
        <v>2</v>
      </c>
      <c r="Z78" s="198">
        <f>SUM(Z74:Z77,Z72:Z73)</f>
        <v>0</v>
      </c>
      <c r="AA78" s="199"/>
      <c r="AB78" s="198">
        <f>SUM(AB74:AB77,AB72:AB73)</f>
        <v>0</v>
      </c>
      <c r="AC78" s="198">
        <f>SUM(AC74:AC77,AC72:AC73)</f>
        <v>0</v>
      </c>
      <c r="AD78" s="198">
        <f>SUM(AD74:AD77,AD72:AD73)</f>
        <v>2</v>
      </c>
      <c r="AE78" s="198">
        <f>SUM(AE74:AE77,AE72:AE73)</f>
        <v>0</v>
      </c>
      <c r="AF78" s="199"/>
      <c r="AG78" s="198">
        <f>SUM(AG74:AG77,AG72:AG73)</f>
        <v>0</v>
      </c>
      <c r="AH78" s="198">
        <f>SUM(AH74:AH77,AH72:AH73)</f>
        <v>0</v>
      </c>
      <c r="AI78" s="198">
        <f>SUM(AI74:AI77,AI72:AI73)</f>
        <v>400</v>
      </c>
      <c r="AJ78" s="198">
        <f>SUM(AJ74:AJ77,AJ72:AJ73)</f>
        <v>1</v>
      </c>
      <c r="AK78" s="199"/>
      <c r="AL78" s="198">
        <f>SUM(AL74:AL77,AL72:AL73)</f>
        <v>30</v>
      </c>
      <c r="AM78" s="327"/>
      <c r="AN78" s="328"/>
    </row>
    <row r="79" spans="1:41" s="69" customFormat="1" ht="12.75" customHeight="1" thickBot="1" x14ac:dyDescent="0.25">
      <c r="A79" s="93"/>
      <c r="B79" s="100"/>
      <c r="C79" s="94">
        <f>SUM(C78,C70,C52,C47)</f>
        <v>195</v>
      </c>
      <c r="D79" s="94">
        <f>SUM(D78,D70,D52,D47)</f>
        <v>10</v>
      </c>
      <c r="E79" s="94">
        <f>SUM(E78,E70,E52,E47)</f>
        <v>14</v>
      </c>
      <c r="F79" s="94">
        <f>SUM(F78,F70,F52,F47)</f>
        <v>0</v>
      </c>
      <c r="G79" s="95"/>
      <c r="H79" s="94">
        <f>SUM(H78,H70,H52,H47)</f>
        <v>27</v>
      </c>
      <c r="I79" s="94">
        <f>SUM(I78,I70,I52,I47)</f>
        <v>7</v>
      </c>
      <c r="J79" s="94">
        <f>SUM(J78,J70,J52,J47)</f>
        <v>18</v>
      </c>
      <c r="K79" s="94">
        <f>SUM(K78,K70,K52,K47)</f>
        <v>0</v>
      </c>
      <c r="L79" s="95"/>
      <c r="M79" s="94">
        <f>SUM(M78,M70,M52,M47)</f>
        <v>29</v>
      </c>
      <c r="N79" s="94">
        <f>SUM(N78,N70,N52,N47)</f>
        <v>12</v>
      </c>
      <c r="O79" s="94">
        <f>SUM(O78,O70,O52,O47)</f>
        <v>11</v>
      </c>
      <c r="P79" s="94">
        <f>SUM(P78,P70,P52,P47)</f>
        <v>0</v>
      </c>
      <c r="Q79" s="95"/>
      <c r="R79" s="94">
        <f>SUM(R78,R70,R52,R47)</f>
        <v>31</v>
      </c>
      <c r="S79" s="94">
        <f>SUM(S78,S70,S52,S47)</f>
        <v>9</v>
      </c>
      <c r="T79" s="94">
        <f>SUM(T78,T70,T52,T47)</f>
        <v>10</v>
      </c>
      <c r="U79" s="94">
        <f>SUM(U78,U70,U52,U47)</f>
        <v>0</v>
      </c>
      <c r="V79" s="95"/>
      <c r="W79" s="94">
        <f>SUM(W78,W70,W52,W47)</f>
        <v>27</v>
      </c>
      <c r="X79" s="94">
        <f>SUM(X78,X70,X52,X47)</f>
        <v>7</v>
      </c>
      <c r="Y79" s="94">
        <f>SUM(Y78,Y70,Y52,Y47)</f>
        <v>12</v>
      </c>
      <c r="Z79" s="94">
        <f>SUM(Z78,Z70,Z52,Z47)</f>
        <v>0</v>
      </c>
      <c r="AA79" s="95"/>
      <c r="AB79" s="94">
        <f>SUM(AB78,AB70,AB52,AB47)</f>
        <v>28</v>
      </c>
      <c r="AC79" s="94">
        <f>SUM(AC78,AC70,AC52,AC47)</f>
        <v>7</v>
      </c>
      <c r="AD79" s="94">
        <f>SUM(AD78,AD70,AD52,AD47)</f>
        <v>10</v>
      </c>
      <c r="AE79" s="94">
        <f>SUM(AE78,AE70,AE52,AE47)</f>
        <v>0</v>
      </c>
      <c r="AF79" s="95"/>
      <c r="AG79" s="94">
        <f>SUM(AG78,AG70,AG52,AG47)</f>
        <v>23</v>
      </c>
      <c r="AH79" s="94">
        <f>SUM(AH78,AH70,AH52,AH47)</f>
        <v>0</v>
      </c>
      <c r="AI79" s="94">
        <f>SUM(AI78,AI70,AI52,AI47)</f>
        <v>400</v>
      </c>
      <c r="AJ79" s="94">
        <f>SUM(AJ78,AJ70,AJ52,AJ47)</f>
        <v>1</v>
      </c>
      <c r="AK79" s="95"/>
      <c r="AL79" s="94">
        <f>SUM(AL78,AL70,AL52,AL47)</f>
        <v>30</v>
      </c>
      <c r="AM79" s="96"/>
      <c r="AN79" s="97"/>
    </row>
    <row r="80" spans="1:41" s="69" customFormat="1" ht="12.75" customHeight="1" thickBot="1" x14ac:dyDescent="0.25">
      <c r="A80" s="99"/>
      <c r="B80" s="100"/>
      <c r="C80" s="94">
        <f>SUM(H79,M79,R79,W79,AB79,AG79,AL79)</f>
        <v>195</v>
      </c>
      <c r="D80" s="94">
        <f>D79*13</f>
        <v>130</v>
      </c>
      <c r="E80" s="94">
        <f>E79*13</f>
        <v>182</v>
      </c>
      <c r="F80" s="94"/>
      <c r="G80" s="200">
        <f>SUM(D80:F80)</f>
        <v>312</v>
      </c>
      <c r="H80" s="94"/>
      <c r="I80" s="94">
        <f>I79*13</f>
        <v>91</v>
      </c>
      <c r="J80" s="94">
        <f>J79*13</f>
        <v>234</v>
      </c>
      <c r="K80" s="94"/>
      <c r="L80" s="200">
        <f>SUM(I80:K80)</f>
        <v>325</v>
      </c>
      <c r="M80" s="94"/>
      <c r="N80" s="94">
        <f>N79*13</f>
        <v>156</v>
      </c>
      <c r="O80" s="94">
        <f>O79*13</f>
        <v>143</v>
      </c>
      <c r="P80" s="94"/>
      <c r="Q80" s="200">
        <f>SUM(N80:P80)</f>
        <v>299</v>
      </c>
      <c r="R80" s="94"/>
      <c r="S80" s="94">
        <f>S79*13</f>
        <v>117</v>
      </c>
      <c r="T80" s="94">
        <f>T79*13</f>
        <v>130</v>
      </c>
      <c r="U80" s="94"/>
      <c r="V80" s="200">
        <f>SUM(S80:U80)</f>
        <v>247</v>
      </c>
      <c r="W80" s="94"/>
      <c r="X80" s="94">
        <f>X79*13</f>
        <v>91</v>
      </c>
      <c r="Y80" s="94">
        <f>Y79*13</f>
        <v>156</v>
      </c>
      <c r="Z80" s="94"/>
      <c r="AA80" s="200">
        <f>SUM(X80:Z80)</f>
        <v>247</v>
      </c>
      <c r="AB80" s="94"/>
      <c r="AC80" s="94">
        <f>AC79*13</f>
        <v>91</v>
      </c>
      <c r="AD80" s="94">
        <f>AD79*13</f>
        <v>130</v>
      </c>
      <c r="AE80" s="94"/>
      <c r="AF80" s="200">
        <f>SUM(AC80:AE80)</f>
        <v>221</v>
      </c>
      <c r="AG80" s="94"/>
      <c r="AH80" s="94"/>
      <c r="AI80" s="94">
        <v>400</v>
      </c>
      <c r="AJ80" s="94">
        <f>AJ79*13</f>
        <v>13</v>
      </c>
      <c r="AK80" s="200">
        <f>SUM(AH80:AJ80)</f>
        <v>413</v>
      </c>
      <c r="AL80" s="94"/>
      <c r="AM80" s="96"/>
      <c r="AN80" s="101"/>
    </row>
    <row r="81" spans="1:41" ht="16.5" customHeight="1" thickBot="1" x14ac:dyDescent="0.25">
      <c r="A81" s="424" t="s">
        <v>282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6"/>
      <c r="AO81" s="22"/>
    </row>
    <row r="82" spans="1:41" s="2" customFormat="1" ht="12.75" customHeight="1" thickBot="1" x14ac:dyDescent="0.25">
      <c r="A82" s="424" t="s">
        <v>283</v>
      </c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6"/>
      <c r="AO82" s="24"/>
    </row>
    <row r="83" spans="1:41" s="2" customFormat="1" ht="12.75" customHeight="1" thickBot="1" x14ac:dyDescent="0.25">
      <c r="A83" s="233" t="s">
        <v>349</v>
      </c>
      <c r="B83" s="354" t="s">
        <v>124</v>
      </c>
      <c r="C83" s="56"/>
      <c r="D83" s="108"/>
      <c r="E83" s="37"/>
      <c r="F83" s="37"/>
      <c r="G83" s="59"/>
      <c r="H83" s="57"/>
      <c r="I83" s="109"/>
      <c r="J83" s="42"/>
      <c r="K83" s="37"/>
      <c r="L83" s="42"/>
      <c r="M83" s="43"/>
      <c r="N83" s="108"/>
      <c r="O83" s="37"/>
      <c r="P83" s="37"/>
      <c r="Q83" s="37"/>
      <c r="R83" s="41"/>
      <c r="S83" s="218">
        <v>0</v>
      </c>
      <c r="T83" s="195">
        <v>3</v>
      </c>
      <c r="U83" s="195"/>
      <c r="V83" s="195" t="s">
        <v>15</v>
      </c>
      <c r="W83" s="219">
        <v>4</v>
      </c>
      <c r="X83" s="220"/>
      <c r="Y83" s="196"/>
      <c r="Z83" s="196"/>
      <c r="AA83" s="196"/>
      <c r="AB83" s="221"/>
      <c r="AC83" s="218"/>
      <c r="AD83" s="195"/>
      <c r="AE83" s="195"/>
      <c r="AF83" s="195"/>
      <c r="AG83" s="219"/>
      <c r="AH83" s="55"/>
      <c r="AI83" s="37"/>
      <c r="AJ83" s="37"/>
      <c r="AK83" s="37"/>
      <c r="AL83" s="57"/>
      <c r="AM83" s="414" t="s">
        <v>264</v>
      </c>
      <c r="AN83" s="263" t="s">
        <v>49</v>
      </c>
      <c r="AO83" s="23"/>
    </row>
    <row r="84" spans="1:41" s="2" customFormat="1" ht="12.75" customHeight="1" x14ac:dyDescent="0.2">
      <c r="A84" s="234" t="s">
        <v>350</v>
      </c>
      <c r="B84" s="237" t="s">
        <v>125</v>
      </c>
      <c r="C84" s="354" t="s">
        <v>124</v>
      </c>
      <c r="D84" s="108"/>
      <c r="E84" s="37"/>
      <c r="F84" s="37"/>
      <c r="G84" s="37"/>
      <c r="H84" s="41"/>
      <c r="I84" s="110"/>
      <c r="J84" s="37"/>
      <c r="K84" s="37"/>
      <c r="L84" s="37"/>
      <c r="M84" s="38"/>
      <c r="N84" s="108"/>
      <c r="O84" s="37"/>
      <c r="P84" s="37"/>
      <c r="Q84" s="59"/>
      <c r="R84" s="41"/>
      <c r="S84" s="222"/>
      <c r="T84" s="196"/>
      <c r="U84" s="196"/>
      <c r="V84" s="196"/>
      <c r="W84" s="223"/>
      <c r="X84" s="220">
        <v>0</v>
      </c>
      <c r="Y84" s="196">
        <v>3</v>
      </c>
      <c r="Z84" s="196"/>
      <c r="AA84" s="196" t="s">
        <v>15</v>
      </c>
      <c r="AB84" s="224">
        <v>5</v>
      </c>
      <c r="AC84" s="222"/>
      <c r="AD84" s="196"/>
      <c r="AE84" s="196"/>
      <c r="AF84" s="196"/>
      <c r="AG84" s="223"/>
      <c r="AH84" s="55"/>
      <c r="AI84" s="37"/>
      <c r="AJ84" s="37"/>
      <c r="AK84" s="37"/>
      <c r="AL84" s="41"/>
      <c r="AM84" s="414" t="s">
        <v>264</v>
      </c>
      <c r="AN84" s="360" t="s">
        <v>49</v>
      </c>
      <c r="AO84" s="23"/>
    </row>
    <row r="85" spans="1:41" s="2" customFormat="1" ht="12.75" customHeight="1" thickBot="1" x14ac:dyDescent="0.25">
      <c r="A85" s="282" t="s">
        <v>351</v>
      </c>
      <c r="B85" s="278" t="s">
        <v>126</v>
      </c>
      <c r="C85" s="237" t="s">
        <v>125</v>
      </c>
      <c r="D85" s="283"/>
      <c r="E85" s="284"/>
      <c r="F85" s="284"/>
      <c r="G85" s="39"/>
      <c r="H85" s="285"/>
      <c r="I85" s="286"/>
      <c r="J85" s="287"/>
      <c r="K85" s="284"/>
      <c r="L85" s="287"/>
      <c r="M85" s="288"/>
      <c r="N85" s="283"/>
      <c r="O85" s="284"/>
      <c r="P85" s="284"/>
      <c r="Q85" s="284"/>
      <c r="R85" s="285"/>
      <c r="S85" s="289"/>
      <c r="T85" s="290"/>
      <c r="U85" s="290"/>
      <c r="V85" s="290"/>
      <c r="W85" s="291"/>
      <c r="X85" s="292"/>
      <c r="Y85" s="290"/>
      <c r="Z85" s="290"/>
      <c r="AA85" s="290"/>
      <c r="AB85" s="293"/>
      <c r="AC85" s="289">
        <v>0</v>
      </c>
      <c r="AD85" s="290">
        <v>3</v>
      </c>
      <c r="AE85" s="290"/>
      <c r="AF85" s="290" t="s">
        <v>15</v>
      </c>
      <c r="AG85" s="291">
        <v>6</v>
      </c>
      <c r="AH85" s="294"/>
      <c r="AI85" s="284"/>
      <c r="AJ85" s="284"/>
      <c r="AK85" s="284"/>
      <c r="AL85" s="285"/>
      <c r="AM85" s="414" t="s">
        <v>264</v>
      </c>
      <c r="AN85" s="361" t="s">
        <v>49</v>
      </c>
      <c r="AO85" s="23"/>
    </row>
    <row r="86" spans="1:41" s="2" customFormat="1" ht="12.75" customHeight="1" thickBot="1" x14ac:dyDescent="0.25">
      <c r="A86" s="424" t="s">
        <v>284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6"/>
      <c r="AO86" s="24"/>
    </row>
    <row r="87" spans="1:41" s="27" customFormat="1" x14ac:dyDescent="0.2">
      <c r="A87" s="235" t="s">
        <v>352</v>
      </c>
      <c r="B87" s="355" t="s">
        <v>127</v>
      </c>
      <c r="C87" s="89"/>
      <c r="D87" s="295"/>
      <c r="E87" s="30"/>
      <c r="F87" s="30"/>
      <c r="G87" s="30"/>
      <c r="H87" s="106"/>
      <c r="I87" s="112"/>
      <c r="J87" s="44"/>
      <c r="K87" s="30"/>
      <c r="L87" s="44"/>
      <c r="M87" s="45"/>
      <c r="N87" s="295"/>
      <c r="O87" s="30"/>
      <c r="P87" s="30"/>
      <c r="Q87" s="30"/>
      <c r="R87" s="106"/>
      <c r="S87" s="296">
        <v>0</v>
      </c>
      <c r="T87" s="297">
        <v>3</v>
      </c>
      <c r="U87" s="297"/>
      <c r="V87" s="297" t="s">
        <v>15</v>
      </c>
      <c r="W87" s="298">
        <v>4</v>
      </c>
      <c r="X87" s="299"/>
      <c r="Y87" s="297"/>
      <c r="Z87" s="297"/>
      <c r="AA87" s="297"/>
      <c r="AB87" s="300"/>
      <c r="AC87" s="296"/>
      <c r="AD87" s="297"/>
      <c r="AE87" s="297"/>
      <c r="AF87" s="297"/>
      <c r="AG87" s="298"/>
      <c r="AH87" s="75"/>
      <c r="AI87" s="30"/>
      <c r="AJ87" s="30"/>
      <c r="AK87" s="30"/>
      <c r="AL87" s="106"/>
      <c r="AM87" s="414" t="s">
        <v>264</v>
      </c>
      <c r="AN87" s="362" t="s">
        <v>26</v>
      </c>
      <c r="AO87" s="26"/>
    </row>
    <row r="88" spans="1:41" s="49" customFormat="1" ht="13.5" thickBot="1" x14ac:dyDescent="0.25">
      <c r="A88" s="234" t="s">
        <v>353</v>
      </c>
      <c r="B88" s="54" t="s">
        <v>128</v>
      </c>
      <c r="C88" s="355" t="s">
        <v>127</v>
      </c>
      <c r="D88" s="111"/>
      <c r="E88" s="59"/>
      <c r="F88" s="59"/>
      <c r="G88" s="59"/>
      <c r="H88" s="58"/>
      <c r="I88" s="105"/>
      <c r="J88" s="59"/>
      <c r="K88" s="59"/>
      <c r="L88" s="59"/>
      <c r="M88" s="60"/>
      <c r="N88" s="113"/>
      <c r="O88" s="61"/>
      <c r="P88" s="61"/>
      <c r="Q88" s="47"/>
      <c r="R88" s="46"/>
      <c r="S88" s="222"/>
      <c r="T88" s="196"/>
      <c r="U88" s="196"/>
      <c r="V88" s="196"/>
      <c r="W88" s="223"/>
      <c r="X88" s="220">
        <v>0</v>
      </c>
      <c r="Y88" s="196">
        <v>3</v>
      </c>
      <c r="Z88" s="196"/>
      <c r="AA88" s="196" t="s">
        <v>15</v>
      </c>
      <c r="AB88" s="224">
        <v>5</v>
      </c>
      <c r="AC88" s="222"/>
      <c r="AD88" s="196"/>
      <c r="AE88" s="196"/>
      <c r="AF88" s="196"/>
      <c r="AG88" s="223"/>
      <c r="AH88" s="35"/>
      <c r="AI88" s="59"/>
      <c r="AJ88" s="59"/>
      <c r="AK88" s="59"/>
      <c r="AL88" s="58"/>
      <c r="AM88" s="414" t="s">
        <v>264</v>
      </c>
      <c r="AN88" s="206" t="s">
        <v>28</v>
      </c>
      <c r="AO88" s="48"/>
    </row>
    <row r="89" spans="1:41" s="49" customFormat="1" ht="13.5" thickBot="1" x14ac:dyDescent="0.25">
      <c r="A89" s="258" t="s">
        <v>354</v>
      </c>
      <c r="B89" s="279" t="s">
        <v>129</v>
      </c>
      <c r="C89" s="54" t="s">
        <v>128</v>
      </c>
      <c r="D89" s="301"/>
      <c r="E89" s="39"/>
      <c r="F89" s="39"/>
      <c r="G89" s="39"/>
      <c r="H89" s="197"/>
      <c r="I89" s="302"/>
      <c r="J89" s="39"/>
      <c r="K89" s="39"/>
      <c r="L89" s="39"/>
      <c r="M89" s="40"/>
      <c r="N89" s="301"/>
      <c r="O89" s="39"/>
      <c r="P89" s="39"/>
      <c r="Q89" s="39"/>
      <c r="R89" s="197"/>
      <c r="S89" s="289"/>
      <c r="T89" s="290"/>
      <c r="U89" s="290"/>
      <c r="V89" s="290"/>
      <c r="W89" s="291"/>
      <c r="X89" s="292"/>
      <c r="Y89" s="290"/>
      <c r="Z89" s="290"/>
      <c r="AA89" s="290"/>
      <c r="AB89" s="293"/>
      <c r="AC89" s="289">
        <v>0</v>
      </c>
      <c r="AD89" s="290">
        <v>3</v>
      </c>
      <c r="AE89" s="290"/>
      <c r="AF89" s="290" t="s">
        <v>15</v>
      </c>
      <c r="AG89" s="291">
        <v>6</v>
      </c>
      <c r="AH89" s="34"/>
      <c r="AI89" s="39"/>
      <c r="AJ89" s="39"/>
      <c r="AK89" s="39"/>
      <c r="AL89" s="197"/>
      <c r="AM89" s="416" t="s">
        <v>266</v>
      </c>
      <c r="AN89" s="362" t="s">
        <v>26</v>
      </c>
      <c r="AO89" s="48"/>
    </row>
    <row r="90" spans="1:41" s="2" customFormat="1" ht="12.75" customHeight="1" thickBot="1" x14ac:dyDescent="0.25">
      <c r="A90" s="424" t="s">
        <v>285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6"/>
      <c r="AO90" s="24"/>
    </row>
    <row r="91" spans="1:41" s="49" customFormat="1" x14ac:dyDescent="0.2">
      <c r="A91" s="235" t="s">
        <v>355</v>
      </c>
      <c r="B91" s="235" t="s">
        <v>130</v>
      </c>
      <c r="C91" s="89"/>
      <c r="D91" s="295"/>
      <c r="E91" s="30"/>
      <c r="F91" s="30"/>
      <c r="G91" s="30"/>
      <c r="H91" s="106"/>
      <c r="I91" s="303"/>
      <c r="J91" s="30"/>
      <c r="K91" s="30"/>
      <c r="L91" s="30"/>
      <c r="M91" s="31"/>
      <c r="N91" s="295"/>
      <c r="O91" s="30"/>
      <c r="P91" s="30"/>
      <c r="Q91" s="30"/>
      <c r="R91" s="31"/>
      <c r="S91" s="296">
        <v>0</v>
      </c>
      <c r="T91" s="297">
        <v>3</v>
      </c>
      <c r="U91" s="297"/>
      <c r="V91" s="297" t="s">
        <v>15</v>
      </c>
      <c r="W91" s="298">
        <v>4</v>
      </c>
      <c r="X91" s="299"/>
      <c r="Y91" s="297"/>
      <c r="Z91" s="297"/>
      <c r="AA91" s="297"/>
      <c r="AB91" s="300"/>
      <c r="AC91" s="296"/>
      <c r="AD91" s="297"/>
      <c r="AE91" s="297"/>
      <c r="AF91" s="297"/>
      <c r="AG91" s="298"/>
      <c r="AH91" s="75"/>
      <c r="AI91" s="30"/>
      <c r="AJ91" s="30"/>
      <c r="AK91" s="30"/>
      <c r="AL91" s="106"/>
      <c r="AM91" s="414" t="s">
        <v>264</v>
      </c>
      <c r="AN91" s="361" t="s">
        <v>65</v>
      </c>
      <c r="AO91" s="107"/>
    </row>
    <row r="92" spans="1:41" s="49" customFormat="1" x14ac:dyDescent="0.2">
      <c r="A92" s="235" t="s">
        <v>356</v>
      </c>
      <c r="B92" s="235" t="s">
        <v>131</v>
      </c>
      <c r="C92" s="235" t="s">
        <v>130</v>
      </c>
      <c r="D92" s="111"/>
      <c r="E92" s="59"/>
      <c r="F92" s="59"/>
      <c r="G92" s="59"/>
      <c r="H92" s="58"/>
      <c r="I92" s="105"/>
      <c r="J92" s="59"/>
      <c r="K92" s="59"/>
      <c r="L92" s="59"/>
      <c r="M92" s="60"/>
      <c r="N92" s="111"/>
      <c r="O92" s="59"/>
      <c r="P92" s="59"/>
      <c r="Q92" s="59"/>
      <c r="R92" s="88"/>
      <c r="S92" s="222"/>
      <c r="T92" s="196"/>
      <c r="U92" s="196"/>
      <c r="V92" s="196"/>
      <c r="W92" s="223"/>
      <c r="X92" s="220">
        <v>0</v>
      </c>
      <c r="Y92" s="196">
        <v>3</v>
      </c>
      <c r="Z92" s="196"/>
      <c r="AA92" s="196" t="s">
        <v>15</v>
      </c>
      <c r="AB92" s="224">
        <v>5</v>
      </c>
      <c r="AC92" s="222"/>
      <c r="AD92" s="196"/>
      <c r="AE92" s="196"/>
      <c r="AF92" s="196"/>
      <c r="AG92" s="223"/>
      <c r="AH92" s="75"/>
      <c r="AI92" s="30"/>
      <c r="AJ92" s="30"/>
      <c r="AK92" s="30"/>
      <c r="AL92" s="106"/>
      <c r="AM92" s="414" t="s">
        <v>264</v>
      </c>
      <c r="AN92" s="360" t="s">
        <v>67</v>
      </c>
      <c r="AO92" s="107"/>
    </row>
    <row r="93" spans="1:41" s="49" customFormat="1" ht="13.5" thickBot="1" x14ac:dyDescent="0.25">
      <c r="A93" s="258" t="s">
        <v>357</v>
      </c>
      <c r="B93" s="279" t="s">
        <v>132</v>
      </c>
      <c r="C93" s="235" t="s">
        <v>131</v>
      </c>
      <c r="D93" s="301"/>
      <c r="E93" s="39"/>
      <c r="F93" s="39"/>
      <c r="G93" s="39"/>
      <c r="H93" s="197"/>
      <c r="I93" s="302"/>
      <c r="J93" s="39"/>
      <c r="K93" s="39"/>
      <c r="L93" s="39"/>
      <c r="M93" s="40"/>
      <c r="N93" s="301"/>
      <c r="O93" s="39"/>
      <c r="P93" s="39"/>
      <c r="Q93" s="39"/>
      <c r="R93" s="40"/>
      <c r="S93" s="289"/>
      <c r="T93" s="290"/>
      <c r="U93" s="290"/>
      <c r="V93" s="290"/>
      <c r="W93" s="291"/>
      <c r="X93" s="292"/>
      <c r="Y93" s="290"/>
      <c r="Z93" s="290"/>
      <c r="AA93" s="290"/>
      <c r="AB93" s="293"/>
      <c r="AC93" s="289">
        <v>0</v>
      </c>
      <c r="AD93" s="290">
        <v>3</v>
      </c>
      <c r="AE93" s="290"/>
      <c r="AF93" s="290" t="s">
        <v>15</v>
      </c>
      <c r="AG93" s="291">
        <v>6</v>
      </c>
      <c r="AH93" s="271"/>
      <c r="AI93" s="265"/>
      <c r="AJ93" s="265"/>
      <c r="AK93" s="265"/>
      <c r="AL93" s="266"/>
      <c r="AM93" s="414" t="s">
        <v>264</v>
      </c>
      <c r="AN93" s="361" t="s">
        <v>13</v>
      </c>
      <c r="AO93" s="107"/>
    </row>
    <row r="94" spans="1:41" s="2" customFormat="1" ht="12.75" customHeight="1" thickBot="1" x14ac:dyDescent="0.25">
      <c r="A94" s="424" t="s">
        <v>286</v>
      </c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6"/>
      <c r="AO94" s="24"/>
    </row>
    <row r="95" spans="1:41" s="72" customFormat="1" ht="13.5" thickBot="1" x14ac:dyDescent="0.25">
      <c r="A95" s="28" t="s">
        <v>358</v>
      </c>
      <c r="B95" s="281" t="s">
        <v>133</v>
      </c>
      <c r="C95" s="89"/>
      <c r="D95" s="104"/>
      <c r="E95" s="86"/>
      <c r="F95" s="86"/>
      <c r="G95" s="86"/>
      <c r="H95" s="87"/>
      <c r="I95" s="104"/>
      <c r="J95" s="86"/>
      <c r="K95" s="86"/>
      <c r="L95" s="86"/>
      <c r="M95" s="87"/>
      <c r="N95" s="104"/>
      <c r="O95" s="86"/>
      <c r="P95" s="86"/>
      <c r="Q95" s="86"/>
      <c r="R95" s="87"/>
      <c r="S95" s="218">
        <v>0</v>
      </c>
      <c r="T95" s="195">
        <v>3</v>
      </c>
      <c r="U95" s="195"/>
      <c r="V95" s="195" t="s">
        <v>15</v>
      </c>
      <c r="W95" s="219">
        <v>4</v>
      </c>
      <c r="X95" s="225"/>
      <c r="Y95" s="195"/>
      <c r="Z95" s="195"/>
      <c r="AA95" s="195"/>
      <c r="AB95" s="221"/>
      <c r="AC95" s="218"/>
      <c r="AD95" s="195"/>
      <c r="AE95" s="195"/>
      <c r="AF95" s="195"/>
      <c r="AG95" s="219"/>
      <c r="AH95" s="85"/>
      <c r="AI95" s="86"/>
      <c r="AJ95" s="86"/>
      <c r="AK95" s="86"/>
      <c r="AL95" s="87"/>
      <c r="AM95" s="414" t="s">
        <v>264</v>
      </c>
      <c r="AN95" s="263" t="s">
        <v>26</v>
      </c>
      <c r="AO95" s="71"/>
    </row>
    <row r="96" spans="1:41" s="49" customFormat="1" x14ac:dyDescent="0.2">
      <c r="A96" s="32" t="s">
        <v>359</v>
      </c>
      <c r="B96" s="304" t="s">
        <v>134</v>
      </c>
      <c r="C96" s="281" t="s">
        <v>133</v>
      </c>
      <c r="D96" s="111"/>
      <c r="E96" s="59"/>
      <c r="F96" s="59"/>
      <c r="G96" s="59"/>
      <c r="H96" s="76"/>
      <c r="I96" s="105"/>
      <c r="J96" s="59"/>
      <c r="K96" s="59"/>
      <c r="L96" s="59"/>
      <c r="M96" s="77"/>
      <c r="N96" s="111"/>
      <c r="O96" s="59"/>
      <c r="P96" s="59"/>
      <c r="Q96" s="59"/>
      <c r="R96" s="76"/>
      <c r="S96" s="222"/>
      <c r="T96" s="196"/>
      <c r="U96" s="196"/>
      <c r="V96" s="196"/>
      <c r="W96" s="223"/>
      <c r="X96" s="220">
        <v>0</v>
      </c>
      <c r="Y96" s="196">
        <v>3</v>
      </c>
      <c r="Z96" s="196"/>
      <c r="AA96" s="196" t="s">
        <v>15</v>
      </c>
      <c r="AB96" s="224">
        <v>5</v>
      </c>
      <c r="AC96" s="222"/>
      <c r="AD96" s="196"/>
      <c r="AE96" s="196"/>
      <c r="AF96" s="196"/>
      <c r="AG96" s="223"/>
      <c r="AH96" s="35"/>
      <c r="AI96" s="59"/>
      <c r="AJ96" s="59"/>
      <c r="AK96" s="59"/>
      <c r="AL96" s="76"/>
      <c r="AM96" s="414" t="s">
        <v>264</v>
      </c>
      <c r="AN96" s="263" t="s">
        <v>26</v>
      </c>
      <c r="AO96" s="48"/>
    </row>
    <row r="97" spans="1:143" s="52" customFormat="1" ht="13.5" thickBot="1" x14ac:dyDescent="0.25">
      <c r="A97" s="236" t="s">
        <v>360</v>
      </c>
      <c r="B97" s="226" t="s">
        <v>135</v>
      </c>
      <c r="C97" s="304" t="s">
        <v>134</v>
      </c>
      <c r="D97" s="114"/>
      <c r="E97" s="79"/>
      <c r="F97" s="79"/>
      <c r="G97" s="79"/>
      <c r="H97" s="226"/>
      <c r="I97" s="115"/>
      <c r="J97" s="80"/>
      <c r="K97" s="79"/>
      <c r="L97" s="80"/>
      <c r="M97" s="81"/>
      <c r="N97" s="115"/>
      <c r="O97" s="80"/>
      <c r="P97" s="80"/>
      <c r="Q97" s="80"/>
      <c r="R97" s="227"/>
      <c r="S97" s="228"/>
      <c r="T97" s="229"/>
      <c r="U97" s="229"/>
      <c r="V97" s="229"/>
      <c r="W97" s="230"/>
      <c r="X97" s="231"/>
      <c r="Y97" s="229"/>
      <c r="Z97" s="229"/>
      <c r="AA97" s="229"/>
      <c r="AB97" s="232"/>
      <c r="AC97" s="228">
        <v>0</v>
      </c>
      <c r="AD97" s="229">
        <v>3</v>
      </c>
      <c r="AE97" s="229"/>
      <c r="AF97" s="229" t="s">
        <v>15</v>
      </c>
      <c r="AG97" s="230">
        <v>6</v>
      </c>
      <c r="AH97" s="78"/>
      <c r="AI97" s="79"/>
      <c r="AJ97" s="79"/>
      <c r="AK97" s="79"/>
      <c r="AL97" s="226"/>
      <c r="AM97" s="414" t="s">
        <v>264</v>
      </c>
      <c r="AN97" s="363" t="s">
        <v>9</v>
      </c>
      <c r="AO97" s="53"/>
    </row>
    <row r="98" spans="1:143" s="2" customFormat="1" ht="12.75" customHeight="1" thickBot="1" x14ac:dyDescent="0.25">
      <c r="A98" s="424" t="s">
        <v>287</v>
      </c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6"/>
      <c r="AO98" s="24"/>
    </row>
    <row r="99" spans="1:143" s="72" customFormat="1" ht="13.5" thickBot="1" x14ac:dyDescent="0.25">
      <c r="A99" s="28" t="s">
        <v>361</v>
      </c>
      <c r="B99" s="280" t="s">
        <v>136</v>
      </c>
      <c r="C99" s="356"/>
      <c r="D99" s="259"/>
      <c r="E99" s="86"/>
      <c r="F99" s="86"/>
      <c r="G99" s="86"/>
      <c r="H99" s="87"/>
      <c r="I99" s="104"/>
      <c r="J99" s="86"/>
      <c r="K99" s="86"/>
      <c r="L99" s="86"/>
      <c r="M99" s="87"/>
      <c r="N99" s="104"/>
      <c r="O99" s="86"/>
      <c r="P99" s="86"/>
      <c r="Q99" s="86"/>
      <c r="R99" s="87"/>
      <c r="S99" s="218">
        <v>1</v>
      </c>
      <c r="T99" s="195">
        <v>2</v>
      </c>
      <c r="U99" s="195"/>
      <c r="V99" s="195" t="s">
        <v>15</v>
      </c>
      <c r="W99" s="219">
        <v>5</v>
      </c>
      <c r="X99" s="225"/>
      <c r="Y99" s="195"/>
      <c r="Z99" s="195"/>
      <c r="AA99" s="195"/>
      <c r="AB99" s="221"/>
      <c r="AC99" s="218"/>
      <c r="AD99" s="195"/>
      <c r="AE99" s="195"/>
      <c r="AF99" s="195"/>
      <c r="AG99" s="219"/>
      <c r="AH99" s="85"/>
      <c r="AI99" s="86"/>
      <c r="AJ99" s="86"/>
      <c r="AK99" s="86"/>
      <c r="AL99" s="87"/>
      <c r="AM99" s="416" t="s">
        <v>266</v>
      </c>
      <c r="AN99" s="263" t="s">
        <v>36</v>
      </c>
      <c r="AO99" s="71"/>
    </row>
    <row r="100" spans="1:143" s="49" customFormat="1" x14ac:dyDescent="0.2">
      <c r="A100" s="32" t="s">
        <v>362</v>
      </c>
      <c r="B100" s="304" t="s">
        <v>137</v>
      </c>
      <c r="C100" s="280" t="s">
        <v>136</v>
      </c>
      <c r="D100" s="111"/>
      <c r="E100" s="59"/>
      <c r="F100" s="59"/>
      <c r="G100" s="59"/>
      <c r="H100" s="76"/>
      <c r="I100" s="105"/>
      <c r="J100" s="59"/>
      <c r="K100" s="59"/>
      <c r="L100" s="59"/>
      <c r="M100" s="77"/>
      <c r="N100" s="111"/>
      <c r="O100" s="59"/>
      <c r="P100" s="59"/>
      <c r="Q100" s="59"/>
      <c r="R100" s="76"/>
      <c r="S100" s="222"/>
      <c r="T100" s="196"/>
      <c r="U100" s="196"/>
      <c r="V100" s="196"/>
      <c r="W100" s="223"/>
      <c r="X100" s="220">
        <v>0</v>
      </c>
      <c r="Y100" s="196">
        <v>3</v>
      </c>
      <c r="Z100" s="196"/>
      <c r="AA100" s="196" t="s">
        <v>15</v>
      </c>
      <c r="AB100" s="224">
        <v>4</v>
      </c>
      <c r="AC100" s="222"/>
      <c r="AD100" s="196"/>
      <c r="AE100" s="196"/>
      <c r="AF100" s="196"/>
      <c r="AG100" s="223"/>
      <c r="AH100" s="35"/>
      <c r="AI100" s="59"/>
      <c r="AJ100" s="59"/>
      <c r="AK100" s="59"/>
      <c r="AL100" s="76"/>
      <c r="AM100" s="416" t="s">
        <v>266</v>
      </c>
      <c r="AN100" s="360" t="s">
        <v>36</v>
      </c>
      <c r="AO100" s="48"/>
    </row>
    <row r="101" spans="1:143" s="52" customFormat="1" ht="15" customHeight="1" thickBot="1" x14ac:dyDescent="0.25">
      <c r="A101" s="236" t="s">
        <v>363</v>
      </c>
      <c r="B101" s="226" t="s">
        <v>138</v>
      </c>
      <c r="C101" s="304" t="s">
        <v>137</v>
      </c>
      <c r="D101" s="305"/>
      <c r="E101" s="79"/>
      <c r="F101" s="79"/>
      <c r="G101" s="79"/>
      <c r="H101" s="226"/>
      <c r="I101" s="115"/>
      <c r="J101" s="80"/>
      <c r="K101" s="79"/>
      <c r="L101" s="80"/>
      <c r="M101" s="81"/>
      <c r="N101" s="115"/>
      <c r="O101" s="80"/>
      <c r="P101" s="80"/>
      <c r="Q101" s="80"/>
      <c r="R101" s="227"/>
      <c r="S101" s="228"/>
      <c r="T101" s="229"/>
      <c r="U101" s="229"/>
      <c r="V101" s="229"/>
      <c r="W101" s="230"/>
      <c r="X101" s="231"/>
      <c r="Y101" s="229"/>
      <c r="Z101" s="229"/>
      <c r="AA101" s="229"/>
      <c r="AB101" s="232"/>
      <c r="AC101" s="228">
        <v>0</v>
      </c>
      <c r="AD101" s="229">
        <v>3</v>
      </c>
      <c r="AE101" s="229"/>
      <c r="AF101" s="229" t="s">
        <v>15</v>
      </c>
      <c r="AG101" s="230">
        <v>6</v>
      </c>
      <c r="AH101" s="78"/>
      <c r="AI101" s="79"/>
      <c r="AJ101" s="79"/>
      <c r="AK101" s="79"/>
      <c r="AL101" s="226"/>
      <c r="AM101" s="413" t="s">
        <v>263</v>
      </c>
      <c r="AN101" s="363" t="s">
        <v>79</v>
      </c>
      <c r="AO101" s="53"/>
    </row>
    <row r="102" spans="1:143" s="2" customFormat="1" ht="12.75" customHeight="1" thickBot="1" x14ac:dyDescent="0.25">
      <c r="A102" s="424" t="s">
        <v>288</v>
      </c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6"/>
      <c r="AO102" s="53"/>
      <c r="AP102" s="52"/>
    </row>
    <row r="103" spans="1:143" s="49" customFormat="1" ht="13.5" thickBot="1" x14ac:dyDescent="0.25">
      <c r="A103" s="233" t="s">
        <v>364</v>
      </c>
      <c r="B103" s="118" t="s">
        <v>139</v>
      </c>
      <c r="C103" s="357"/>
      <c r="D103" s="259"/>
      <c r="E103" s="86"/>
      <c r="F103" s="86"/>
      <c r="G103" s="86"/>
      <c r="H103" s="260"/>
      <c r="I103" s="104"/>
      <c r="J103" s="86"/>
      <c r="K103" s="86"/>
      <c r="L103" s="86"/>
      <c r="M103" s="87"/>
      <c r="N103" s="259"/>
      <c r="O103" s="86"/>
      <c r="P103" s="86"/>
      <c r="Q103" s="86"/>
      <c r="R103" s="260"/>
      <c r="S103" s="85">
        <v>0</v>
      </c>
      <c r="T103" s="86">
        <v>2</v>
      </c>
      <c r="U103" s="86"/>
      <c r="V103" s="86" t="s">
        <v>15</v>
      </c>
      <c r="W103" s="87">
        <v>0</v>
      </c>
      <c r="X103" s="180"/>
      <c r="Y103" s="121"/>
      <c r="Z103" s="121"/>
      <c r="AA103" s="121"/>
      <c r="AB103" s="261"/>
      <c r="AC103" s="120"/>
      <c r="AD103" s="121"/>
      <c r="AE103" s="121"/>
      <c r="AF103" s="121"/>
      <c r="AG103" s="122"/>
      <c r="AH103" s="262"/>
      <c r="AI103" s="86"/>
      <c r="AJ103" s="86"/>
      <c r="AK103" s="86"/>
      <c r="AL103" s="260"/>
      <c r="AM103" s="419" t="s">
        <v>267</v>
      </c>
      <c r="AN103" s="420" t="s">
        <v>32</v>
      </c>
      <c r="AO103" s="53"/>
      <c r="AP103" s="52"/>
    </row>
    <row r="104" spans="1:143" s="49" customFormat="1" ht="13.5" thickBot="1" x14ac:dyDescent="0.25">
      <c r="A104" s="258" t="s">
        <v>365</v>
      </c>
      <c r="B104" s="32" t="s">
        <v>140</v>
      </c>
      <c r="C104" s="358"/>
      <c r="D104" s="271">
        <v>0</v>
      </c>
      <c r="E104" s="265">
        <v>2</v>
      </c>
      <c r="F104" s="265"/>
      <c r="G104" s="265" t="s">
        <v>15</v>
      </c>
      <c r="H104" s="266">
        <v>0</v>
      </c>
      <c r="I104" s="267"/>
      <c r="J104" s="265"/>
      <c r="K104" s="265"/>
      <c r="L104" s="265"/>
      <c r="M104" s="268"/>
      <c r="N104" s="264"/>
      <c r="O104" s="265"/>
      <c r="P104" s="265"/>
      <c r="Q104" s="265"/>
      <c r="R104" s="266"/>
      <c r="S104" s="267"/>
      <c r="T104" s="265"/>
      <c r="U104" s="265"/>
      <c r="V104" s="265"/>
      <c r="W104" s="268"/>
      <c r="X104" s="269"/>
      <c r="Y104" s="128"/>
      <c r="Z104" s="128"/>
      <c r="AA104" s="128"/>
      <c r="AB104" s="270"/>
      <c r="AC104" s="127"/>
      <c r="AD104" s="128"/>
      <c r="AE104" s="128"/>
      <c r="AF104" s="128"/>
      <c r="AG104" s="129"/>
      <c r="AH104" s="271"/>
      <c r="AI104" s="265"/>
      <c r="AJ104" s="265"/>
      <c r="AK104" s="265"/>
      <c r="AL104" s="266"/>
      <c r="AM104" s="419" t="s">
        <v>267</v>
      </c>
      <c r="AN104" s="421" t="s">
        <v>32</v>
      </c>
      <c r="AO104" s="53"/>
      <c r="AP104" s="52"/>
    </row>
    <row r="105" spans="1:143" s="49" customFormat="1" ht="13.5" thickBot="1" x14ac:dyDescent="0.25">
      <c r="A105" s="252" t="s">
        <v>366</v>
      </c>
      <c r="B105" s="353" t="s">
        <v>141</v>
      </c>
      <c r="C105" s="359"/>
      <c r="D105" s="253"/>
      <c r="E105" s="83"/>
      <c r="F105" s="83"/>
      <c r="G105" s="83"/>
      <c r="H105" s="254"/>
      <c r="I105" s="255"/>
      <c r="J105" s="83"/>
      <c r="K105" s="83"/>
      <c r="L105" s="83"/>
      <c r="M105" s="84"/>
      <c r="N105" s="253"/>
      <c r="O105" s="83"/>
      <c r="P105" s="83"/>
      <c r="Q105" s="83"/>
      <c r="R105" s="254"/>
      <c r="S105" s="82">
        <v>0</v>
      </c>
      <c r="T105" s="83">
        <v>3</v>
      </c>
      <c r="U105" s="83"/>
      <c r="V105" s="83" t="s">
        <v>15</v>
      </c>
      <c r="W105" s="84">
        <v>5</v>
      </c>
      <c r="X105" s="231"/>
      <c r="Y105" s="229"/>
      <c r="Z105" s="229"/>
      <c r="AA105" s="229"/>
      <c r="AB105" s="232"/>
      <c r="AC105" s="228"/>
      <c r="AD105" s="229"/>
      <c r="AE105" s="229"/>
      <c r="AF105" s="229"/>
      <c r="AG105" s="230"/>
      <c r="AH105" s="90"/>
      <c r="AI105" s="256"/>
      <c r="AJ105" s="256"/>
      <c r="AK105" s="256"/>
      <c r="AL105" s="257"/>
      <c r="AM105" s="419" t="s">
        <v>267</v>
      </c>
      <c r="AN105" s="408" t="s">
        <v>67</v>
      </c>
      <c r="AO105" s="53"/>
      <c r="AP105" s="52"/>
    </row>
    <row r="106" spans="1:143" s="2" customFormat="1" ht="15" customHeight="1" thickBot="1" x14ac:dyDescent="0.25">
      <c r="A106" s="424" t="s">
        <v>290</v>
      </c>
      <c r="B106" s="42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6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</row>
    <row r="107" spans="1:143" s="49" customFormat="1" ht="15.75" customHeight="1" thickBot="1" x14ac:dyDescent="0.25">
      <c r="A107" s="233" t="s">
        <v>367</v>
      </c>
      <c r="B107" s="118" t="s">
        <v>247</v>
      </c>
      <c r="C107" s="357"/>
      <c r="D107" s="398"/>
      <c r="E107" s="399"/>
      <c r="F107" s="399"/>
      <c r="G107" s="399"/>
      <c r="H107" s="399"/>
      <c r="I107" s="399"/>
      <c r="J107" s="399"/>
      <c r="K107" s="399"/>
      <c r="L107" s="399"/>
      <c r="M107" s="400"/>
      <c r="N107" s="120">
        <v>0</v>
      </c>
      <c r="O107" s="121">
        <v>3</v>
      </c>
      <c r="P107" s="121"/>
      <c r="Q107" s="121" t="s">
        <v>15</v>
      </c>
      <c r="R107" s="122">
        <v>5</v>
      </c>
      <c r="S107" s="120">
        <v>0</v>
      </c>
      <c r="T107" s="121">
        <v>3</v>
      </c>
      <c r="U107" s="121"/>
      <c r="V107" s="121" t="s">
        <v>15</v>
      </c>
      <c r="W107" s="122">
        <v>5</v>
      </c>
      <c r="X107" s="120">
        <v>0</v>
      </c>
      <c r="Y107" s="121">
        <v>3</v>
      </c>
      <c r="Z107" s="121"/>
      <c r="AA107" s="121" t="s">
        <v>15</v>
      </c>
      <c r="AB107" s="122">
        <v>5</v>
      </c>
      <c r="AC107" s="120">
        <v>0</v>
      </c>
      <c r="AD107" s="121">
        <v>3</v>
      </c>
      <c r="AE107" s="121"/>
      <c r="AF107" s="121" t="s">
        <v>15</v>
      </c>
      <c r="AG107" s="122">
        <v>5</v>
      </c>
      <c r="AH107" s="120"/>
      <c r="AI107" s="121"/>
      <c r="AJ107" s="121"/>
      <c r="AK107" s="121"/>
      <c r="AL107" s="122"/>
      <c r="AM107" s="414" t="s">
        <v>264</v>
      </c>
      <c r="AN107" s="407" t="s">
        <v>10</v>
      </c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</row>
    <row r="108" spans="1:143" s="49" customFormat="1" ht="15.75" customHeight="1" thickBot="1" x14ac:dyDescent="0.25">
      <c r="A108" s="233" t="s">
        <v>369</v>
      </c>
      <c r="B108" s="118" t="s">
        <v>248</v>
      </c>
      <c r="C108" s="358"/>
      <c r="D108" s="401"/>
      <c r="E108" s="402"/>
      <c r="F108" s="402"/>
      <c r="G108" s="402"/>
      <c r="H108" s="402"/>
      <c r="I108" s="402"/>
      <c r="J108" s="402"/>
      <c r="K108" s="402"/>
      <c r="L108" s="402"/>
      <c r="M108" s="403"/>
      <c r="N108" s="164">
        <v>0</v>
      </c>
      <c r="O108" s="157">
        <v>3</v>
      </c>
      <c r="P108" s="157"/>
      <c r="Q108" s="157" t="s">
        <v>15</v>
      </c>
      <c r="R108" s="162">
        <v>5</v>
      </c>
      <c r="S108" s="164">
        <v>0</v>
      </c>
      <c r="T108" s="157">
        <v>3</v>
      </c>
      <c r="U108" s="157"/>
      <c r="V108" s="157" t="s">
        <v>15</v>
      </c>
      <c r="W108" s="162">
        <v>5</v>
      </c>
      <c r="X108" s="164">
        <v>0</v>
      </c>
      <c r="Y108" s="157">
        <v>3</v>
      </c>
      <c r="Z108" s="157"/>
      <c r="AA108" s="157" t="s">
        <v>15</v>
      </c>
      <c r="AB108" s="162">
        <v>5</v>
      </c>
      <c r="AC108" s="164">
        <v>0</v>
      </c>
      <c r="AD108" s="157">
        <v>3</v>
      </c>
      <c r="AE108" s="157"/>
      <c r="AF108" s="157" t="s">
        <v>15</v>
      </c>
      <c r="AG108" s="162">
        <v>5</v>
      </c>
      <c r="AH108" s="164"/>
      <c r="AI108" s="157"/>
      <c r="AJ108" s="157"/>
      <c r="AK108" s="157"/>
      <c r="AL108" s="162"/>
      <c r="AM108" s="414" t="s">
        <v>264</v>
      </c>
      <c r="AN108" s="407" t="s">
        <v>10</v>
      </c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</row>
    <row r="109" spans="1:143" s="49" customFormat="1" ht="15.75" customHeight="1" thickBot="1" x14ac:dyDescent="0.25">
      <c r="A109" s="368" t="s">
        <v>368</v>
      </c>
      <c r="B109" s="369" t="s">
        <v>249</v>
      </c>
      <c r="C109" s="359"/>
      <c r="D109" s="404"/>
      <c r="E109" s="405"/>
      <c r="F109" s="405"/>
      <c r="G109" s="405"/>
      <c r="H109" s="405"/>
      <c r="I109" s="405"/>
      <c r="J109" s="405"/>
      <c r="K109" s="405"/>
      <c r="L109" s="405"/>
      <c r="M109" s="406"/>
      <c r="N109" s="131">
        <v>0</v>
      </c>
      <c r="O109" s="132">
        <v>3</v>
      </c>
      <c r="P109" s="132"/>
      <c r="Q109" s="132" t="s">
        <v>15</v>
      </c>
      <c r="R109" s="133">
        <v>5</v>
      </c>
      <c r="S109" s="131">
        <v>0</v>
      </c>
      <c r="T109" s="132">
        <v>3</v>
      </c>
      <c r="U109" s="132"/>
      <c r="V109" s="132" t="s">
        <v>15</v>
      </c>
      <c r="W109" s="133">
        <v>5</v>
      </c>
      <c r="X109" s="131">
        <v>0</v>
      </c>
      <c r="Y109" s="132">
        <v>3</v>
      </c>
      <c r="Z109" s="132"/>
      <c r="AA109" s="132" t="s">
        <v>15</v>
      </c>
      <c r="AB109" s="133">
        <v>5</v>
      </c>
      <c r="AC109" s="131">
        <v>0</v>
      </c>
      <c r="AD109" s="132">
        <v>3</v>
      </c>
      <c r="AE109" s="132"/>
      <c r="AF109" s="132" t="s">
        <v>15</v>
      </c>
      <c r="AG109" s="133">
        <v>5</v>
      </c>
      <c r="AH109" s="131"/>
      <c r="AI109" s="132"/>
      <c r="AJ109" s="132"/>
      <c r="AK109" s="132"/>
      <c r="AL109" s="133"/>
      <c r="AM109" s="414" t="s">
        <v>264</v>
      </c>
      <c r="AN109" s="407" t="s">
        <v>10</v>
      </c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</row>
    <row r="110" spans="1:143" s="27" customFormat="1" x14ac:dyDescent="0.2">
      <c r="A110" s="98"/>
      <c r="B110" s="98"/>
      <c r="C110" s="98"/>
      <c r="D110" s="370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116"/>
      <c r="AO110" s="117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</row>
    <row r="111" spans="1:143" s="27" customFormat="1" x14ac:dyDescent="0.2">
      <c r="A111" s="98"/>
      <c r="B111" s="98"/>
      <c r="C111" s="98"/>
      <c r="D111" s="370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116"/>
      <c r="AO111" s="117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</row>
    <row r="112" spans="1:143" s="27" customFormat="1" ht="12.75" customHeight="1" x14ac:dyDescent="0.2">
      <c r="A112" s="371"/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98"/>
      <c r="AF112" s="98"/>
      <c r="AG112" s="98"/>
      <c r="AH112" s="98"/>
      <c r="AI112" s="98"/>
      <c r="AJ112" s="98"/>
      <c r="AK112" s="98"/>
      <c r="AL112" s="98"/>
      <c r="AM112" s="98"/>
      <c r="AN112" s="116"/>
      <c r="AO112" s="117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</row>
    <row r="113" spans="1:143" s="27" customFormat="1" ht="12.75" customHeight="1" x14ac:dyDescent="0.2">
      <c r="A113" s="371"/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  <c r="AM113" s="371"/>
      <c r="AN113" s="371"/>
      <c r="AO113" s="371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</row>
    <row r="114" spans="1:143" s="27" customFormat="1" x14ac:dyDescent="0.2">
      <c r="A114" s="371"/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</row>
    <row r="115" spans="1:143" s="4" customFormat="1" x14ac:dyDescent="0.2">
      <c r="A115" s="5"/>
      <c r="B115" s="5"/>
      <c r="C115" s="5"/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6"/>
      <c r="AO115" s="21"/>
    </row>
    <row r="116" spans="1:143" s="4" customFormat="1" x14ac:dyDescent="0.2">
      <c r="A116" s="5"/>
      <c r="B116" s="5"/>
      <c r="C116" s="5"/>
      <c r="D116" s="1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6"/>
      <c r="AO116" s="21"/>
    </row>
    <row r="117" spans="1:143" s="4" customFormat="1" x14ac:dyDescent="0.2">
      <c r="A117" s="5"/>
      <c r="B117" s="5"/>
      <c r="C117" s="5"/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6"/>
      <c r="AO117" s="21"/>
    </row>
    <row r="118" spans="1:143" s="4" customFormat="1" x14ac:dyDescent="0.2">
      <c r="A118" s="5"/>
      <c r="B118" s="5"/>
      <c r="C118" s="5"/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6"/>
      <c r="AO118" s="21"/>
    </row>
    <row r="119" spans="1:143" s="4" customFormat="1" x14ac:dyDescent="0.2">
      <c r="A119" s="5"/>
      <c r="B119" s="5"/>
      <c r="C119" s="5"/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  <c r="AO119" s="21"/>
    </row>
    <row r="120" spans="1:143" s="4" customFormat="1" x14ac:dyDescent="0.2">
      <c r="A120" s="5"/>
      <c r="B120" s="5"/>
      <c r="C120" s="5"/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6"/>
      <c r="AO120" s="21"/>
    </row>
    <row r="121" spans="1:143" s="4" customFormat="1" x14ac:dyDescent="0.2">
      <c r="A121" s="5"/>
      <c r="B121" s="5"/>
      <c r="C121" s="5"/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  <c r="AO121" s="21"/>
    </row>
    <row r="122" spans="1:143" s="4" customFormat="1" x14ac:dyDescent="0.2">
      <c r="A122" s="5"/>
      <c r="B122" s="5"/>
      <c r="C122" s="5"/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  <c r="AO122" s="20"/>
    </row>
    <row r="123" spans="1:143" s="4" customFormat="1" ht="14.25" customHeight="1" x14ac:dyDescent="0.2">
      <c r="A123" s="5"/>
      <c r="B123" s="5"/>
      <c r="C123" s="5"/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  <c r="AO123" s="20"/>
    </row>
    <row r="124" spans="1:143" s="4" customFormat="1" x14ac:dyDescent="0.2">
      <c r="A124" s="5"/>
      <c r="B124" s="5"/>
      <c r="C124" s="5"/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  <c r="AO124" s="20"/>
    </row>
    <row r="125" spans="1:143" s="4" customFormat="1" x14ac:dyDescent="0.2">
      <c r="A125" s="5"/>
      <c r="B125" s="5"/>
      <c r="C125" s="5"/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  <c r="AO125" s="20"/>
    </row>
    <row r="126" spans="1:143" s="4" customFormat="1" x14ac:dyDescent="0.2">
      <c r="A126" s="5"/>
      <c r="B126" s="5"/>
      <c r="C126" s="5"/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  <c r="AO126" s="20"/>
    </row>
    <row r="127" spans="1:143" s="4" customFormat="1" x14ac:dyDescent="0.2">
      <c r="A127" s="5"/>
      <c r="B127" s="5"/>
      <c r="C127" s="5"/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  <c r="AO127" s="20"/>
    </row>
    <row r="128" spans="1:143" s="1" customFormat="1" x14ac:dyDescent="0.2">
      <c r="A128" s="5"/>
      <c r="B128" s="5"/>
      <c r="C128" s="5"/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  <c r="AO128" s="20"/>
    </row>
    <row r="132" spans="1:41" s="1" customFormat="1" x14ac:dyDescent="0.2">
      <c r="A132" s="5"/>
      <c r="B132" s="5"/>
      <c r="C132" s="5"/>
      <c r="D132" s="1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6"/>
      <c r="AO132" s="20"/>
    </row>
    <row r="133" spans="1:41" s="1" customFormat="1" x14ac:dyDescent="0.2">
      <c r="A133" s="5"/>
      <c r="B133" s="5"/>
      <c r="C133" s="5"/>
      <c r="D133" s="1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6"/>
      <c r="AO133" s="20"/>
    </row>
    <row r="134" spans="1:41" s="1" customFormat="1" x14ac:dyDescent="0.2">
      <c r="A134" s="5"/>
      <c r="B134" s="5"/>
      <c r="C134" s="5"/>
      <c r="D134" s="1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  <c r="AO134" s="20"/>
    </row>
    <row r="135" spans="1:41" s="2" customFormat="1" ht="12.75" customHeight="1" x14ac:dyDescent="0.2">
      <c r="A135" s="5"/>
      <c r="B135" s="5"/>
      <c r="C135" s="5"/>
      <c r="D135" s="1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6"/>
      <c r="AO135" s="20"/>
    </row>
    <row r="136" spans="1:41" s="4" customFormat="1" x14ac:dyDescent="0.2">
      <c r="A136" s="5"/>
      <c r="B136" s="5"/>
      <c r="C136" s="5"/>
      <c r="D136" s="1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6"/>
      <c r="AO136" s="20"/>
    </row>
    <row r="137" spans="1:41" s="4" customFormat="1" x14ac:dyDescent="0.2">
      <c r="A137" s="5"/>
      <c r="B137" s="5"/>
      <c r="C137" s="5"/>
      <c r="D137" s="1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6"/>
      <c r="AO137" s="20"/>
    </row>
    <row r="138" spans="1:41" s="4" customFormat="1" x14ac:dyDescent="0.2">
      <c r="A138" s="5"/>
      <c r="B138" s="5"/>
      <c r="C138" s="5"/>
      <c r="D138" s="1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  <c r="AO138" s="20"/>
    </row>
    <row r="139" spans="1:41" s="4" customFormat="1" x14ac:dyDescent="0.2">
      <c r="A139" s="5"/>
      <c r="B139" s="5"/>
      <c r="C139" s="5"/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  <c r="AO139" s="20"/>
    </row>
    <row r="140" spans="1:41" s="13" customFormat="1" x14ac:dyDescent="0.2">
      <c r="A140" s="5"/>
      <c r="B140" s="5"/>
      <c r="C140" s="5"/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  <c r="AO140" s="20"/>
    </row>
    <row r="141" spans="1:41" s="13" customFormat="1" x14ac:dyDescent="0.2">
      <c r="A141" s="5"/>
      <c r="B141" s="5"/>
      <c r="C141" s="5"/>
      <c r="D141" s="1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  <c r="AO141" s="20"/>
    </row>
    <row r="142" spans="1:41" s="13" customFormat="1" x14ac:dyDescent="0.2">
      <c r="A142" s="5"/>
      <c r="B142" s="5"/>
      <c r="C142" s="5"/>
      <c r="D142" s="1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  <c r="AO142" s="20"/>
    </row>
    <row r="143" spans="1:41" s="13" customFormat="1" x14ac:dyDescent="0.2">
      <c r="A143" s="5"/>
      <c r="B143" s="5"/>
      <c r="C143" s="5"/>
      <c r="D143" s="1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  <c r="AO143" s="20"/>
    </row>
    <row r="144" spans="1:41" s="13" customFormat="1" x14ac:dyDescent="0.2">
      <c r="A144" s="5"/>
      <c r="B144" s="5"/>
      <c r="C144" s="5"/>
      <c r="D144" s="1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  <c r="AO144" s="20"/>
    </row>
    <row r="145" spans="1:41" s="13" customFormat="1" x14ac:dyDescent="0.2">
      <c r="A145" s="5"/>
      <c r="B145" s="5"/>
      <c r="C145" s="5"/>
      <c r="D145" s="1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  <c r="AO145" s="20"/>
    </row>
    <row r="146" spans="1:41" s="13" customFormat="1" x14ac:dyDescent="0.2">
      <c r="A146" s="5"/>
      <c r="B146" s="5"/>
      <c r="C146" s="5"/>
      <c r="D146" s="1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  <c r="AO146" s="20"/>
    </row>
    <row r="147" spans="1:41" s="13" customFormat="1" x14ac:dyDescent="0.2">
      <c r="A147" s="5"/>
      <c r="B147" s="5"/>
      <c r="C147" s="5"/>
      <c r="D147" s="1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  <c r="AO147" s="20"/>
    </row>
    <row r="148" spans="1:41" s="13" customFormat="1" x14ac:dyDescent="0.2">
      <c r="A148" s="5"/>
      <c r="B148" s="5"/>
      <c r="C148" s="5"/>
      <c r="D148" s="1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  <c r="AO148" s="20"/>
    </row>
    <row r="149" spans="1:41" s="13" customFormat="1" x14ac:dyDescent="0.2">
      <c r="A149" s="5"/>
      <c r="B149" s="5"/>
      <c r="C149" s="5"/>
      <c r="D149" s="1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  <c r="AO149" s="20"/>
    </row>
    <row r="150" spans="1:41" s="4" customFormat="1" x14ac:dyDescent="0.2">
      <c r="A150" s="5"/>
      <c r="B150" s="5"/>
      <c r="C150" s="5"/>
      <c r="D150" s="1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  <c r="AO150" s="20"/>
    </row>
    <row r="151" spans="1:41" s="4" customFormat="1" x14ac:dyDescent="0.2">
      <c r="A151" s="5"/>
      <c r="B151" s="5"/>
      <c r="C151" s="5"/>
      <c r="D151" s="1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  <c r="AO151" s="20"/>
    </row>
    <row r="152" spans="1:41" s="4" customFormat="1" x14ac:dyDescent="0.2">
      <c r="A152" s="5"/>
      <c r="B152" s="5"/>
      <c r="C152" s="5"/>
      <c r="D152" s="1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  <c r="AO152" s="20"/>
    </row>
    <row r="153" spans="1:41" s="4" customFormat="1" x14ac:dyDescent="0.2">
      <c r="A153" s="5"/>
      <c r="B153" s="5"/>
      <c r="C153" s="5"/>
      <c r="D153" s="1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  <c r="AO153" s="20"/>
    </row>
    <row r="154" spans="1:41" s="4" customFormat="1" ht="24" customHeight="1" x14ac:dyDescent="0.2">
      <c r="A154" s="5"/>
      <c r="B154" s="5"/>
      <c r="C154" s="5"/>
      <c r="D154" s="1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20"/>
    </row>
    <row r="155" spans="1:41" s="4" customFormat="1" x14ac:dyDescent="0.2">
      <c r="A155" s="5"/>
      <c r="B155" s="5"/>
      <c r="C155" s="5"/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  <c r="AO155" s="20"/>
    </row>
    <row r="156" spans="1:41" s="4" customFormat="1" x14ac:dyDescent="0.2">
      <c r="A156" s="5"/>
      <c r="B156" s="5"/>
      <c r="C156" s="5"/>
      <c r="D156" s="1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  <c r="AO156" s="20"/>
    </row>
    <row r="157" spans="1:41" s="4" customFormat="1" x14ac:dyDescent="0.2">
      <c r="A157" s="5"/>
      <c r="B157" s="5"/>
      <c r="C157" s="5"/>
      <c r="D157" s="1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  <c r="AO157" s="20"/>
    </row>
    <row r="158" spans="1:41" s="14" customFormat="1" x14ac:dyDescent="0.2">
      <c r="A158" s="5"/>
      <c r="B158" s="5"/>
      <c r="C158" s="5"/>
      <c r="D158" s="1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  <c r="AO158" s="20"/>
    </row>
    <row r="159" spans="1:41" s="4" customFormat="1" x14ac:dyDescent="0.2">
      <c r="A159" s="5"/>
      <c r="B159" s="5"/>
      <c r="C159" s="5"/>
      <c r="D159" s="1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  <c r="AO159" s="20"/>
    </row>
    <row r="160" spans="1:41" s="4" customFormat="1" ht="12.75" hidden="1" customHeight="1" x14ac:dyDescent="0.2">
      <c r="A160" s="5"/>
      <c r="B160" s="5"/>
      <c r="C160" s="5"/>
      <c r="D160" s="1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  <c r="AO160" s="20"/>
    </row>
    <row r="185" spans="1:41" s="13" customFormat="1" x14ac:dyDescent="0.2">
      <c r="A185" s="5"/>
      <c r="B185" s="5"/>
      <c r="C185" s="5"/>
      <c r="D185" s="1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6"/>
      <c r="AO185" s="20"/>
    </row>
    <row r="186" spans="1:41" s="13" customFormat="1" x14ac:dyDescent="0.2">
      <c r="A186" s="5"/>
      <c r="B186" s="5"/>
      <c r="C186" s="5"/>
      <c r="D186" s="1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6"/>
      <c r="AO186" s="20"/>
    </row>
    <row r="187" spans="1:41" s="13" customFormat="1" x14ac:dyDescent="0.2">
      <c r="A187" s="5"/>
      <c r="B187" s="5"/>
      <c r="C187" s="5"/>
      <c r="D187" s="1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6"/>
      <c r="AO187" s="20"/>
    </row>
    <row r="188" spans="1:41" s="15" customFormat="1" x14ac:dyDescent="0.2">
      <c r="A188" s="5"/>
      <c r="B188" s="5"/>
      <c r="C188" s="5"/>
      <c r="D188" s="1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6"/>
      <c r="AO188" s="20"/>
    </row>
    <row r="189" spans="1:41" s="15" customFormat="1" x14ac:dyDescent="0.2">
      <c r="A189" s="5"/>
      <c r="B189" s="5"/>
      <c r="C189" s="5"/>
      <c r="D189" s="1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6"/>
      <c r="AO189" s="20"/>
    </row>
  </sheetData>
  <mergeCells count="19">
    <mergeCell ref="A94:AN94"/>
    <mergeCell ref="A98:AN98"/>
    <mergeCell ref="A102:AN102"/>
    <mergeCell ref="A106:AN106"/>
    <mergeCell ref="A21:AN21"/>
    <mergeCell ref="A20:AN20"/>
    <mergeCell ref="A82:AN82"/>
    <mergeCell ref="A86:AN86"/>
    <mergeCell ref="A90:AN90"/>
    <mergeCell ref="A81:AN81"/>
    <mergeCell ref="A71:AN71"/>
    <mergeCell ref="A62:AN62"/>
    <mergeCell ref="A54:AN54"/>
    <mergeCell ref="A53:AN53"/>
    <mergeCell ref="A48:AN48"/>
    <mergeCell ref="A42:AN42"/>
    <mergeCell ref="A35:AN35"/>
    <mergeCell ref="A29:AN29"/>
    <mergeCell ref="A22:AN22"/>
  </mergeCells>
  <phoneticPr fontId="3" type="noConversion"/>
  <printOptions horizontalCentered="1"/>
  <pageMargins left="0.19685039370078741" right="0.19685039370078741" top="0.19685039370078741" bottom="0.19685039370078741" header="0.19685039370078741" footer="0.39370078740157483"/>
  <pageSetup paperSize="8" scale="50" orientation="landscape" r:id="rId1"/>
  <headerFooter>
    <oddFooter>&amp;R&amp;N/&amp;P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3"/>
  <sheetViews>
    <sheetView workbookViewId="0">
      <selection activeCell="B3" sqref="B3"/>
    </sheetView>
  </sheetViews>
  <sheetFormatPr defaultRowHeight="12.75" x14ac:dyDescent="0.2"/>
  <cols>
    <col min="2" max="2" width="49.42578125" bestFit="1" customWidth="1"/>
    <col min="3" max="3" width="20.28515625" bestFit="1" customWidth="1"/>
  </cols>
  <sheetData>
    <row r="3" spans="1:3" x14ac:dyDescent="0.2">
      <c r="A3" t="s">
        <v>161</v>
      </c>
      <c r="B3" s="364" t="s">
        <v>162</v>
      </c>
      <c r="C3" t="s">
        <v>164</v>
      </c>
    </row>
    <row r="4" spans="1:3" x14ac:dyDescent="0.2">
      <c r="A4" t="s">
        <v>165</v>
      </c>
      <c r="B4" s="20">
        <v>0</v>
      </c>
      <c r="C4" s="365">
        <v>80</v>
      </c>
    </row>
    <row r="5" spans="1:3" x14ac:dyDescent="0.2">
      <c r="A5" t="s">
        <v>166</v>
      </c>
      <c r="B5" s="366">
        <v>0</v>
      </c>
      <c r="C5" s="365">
        <v>0</v>
      </c>
    </row>
    <row r="6" spans="1:3" x14ac:dyDescent="0.2">
      <c r="A6" t="s">
        <v>167</v>
      </c>
      <c r="B6" s="366" t="s">
        <v>19</v>
      </c>
      <c r="C6" s="365">
        <v>80</v>
      </c>
    </row>
    <row r="7" spans="1:3" x14ac:dyDescent="0.2">
      <c r="A7" t="s">
        <v>168</v>
      </c>
      <c r="B7" s="20" t="s">
        <v>79</v>
      </c>
      <c r="C7" s="365">
        <v>12</v>
      </c>
    </row>
    <row r="8" spans="1:3" x14ac:dyDescent="0.2">
      <c r="A8" t="s">
        <v>169</v>
      </c>
      <c r="B8" s="366" t="s">
        <v>60</v>
      </c>
      <c r="C8" s="365">
        <v>6</v>
      </c>
    </row>
    <row r="9" spans="1:3" x14ac:dyDescent="0.2">
      <c r="A9" t="s">
        <v>170</v>
      </c>
      <c r="B9" s="366" t="s">
        <v>78</v>
      </c>
      <c r="C9" s="365">
        <v>6</v>
      </c>
    </row>
    <row r="10" spans="1:3" x14ac:dyDescent="0.2">
      <c r="A10" t="s">
        <v>171</v>
      </c>
      <c r="B10" s="20" t="s">
        <v>13</v>
      </c>
      <c r="C10" s="365">
        <v>16</v>
      </c>
    </row>
    <row r="11" spans="1:3" x14ac:dyDescent="0.2">
      <c r="A11" t="s">
        <v>172</v>
      </c>
      <c r="B11" s="366" t="s">
        <v>57</v>
      </c>
      <c r="C11" s="365">
        <v>6</v>
      </c>
    </row>
    <row r="12" spans="1:3" x14ac:dyDescent="0.2">
      <c r="A12" t="s">
        <v>173</v>
      </c>
      <c r="B12" s="366" t="s">
        <v>43</v>
      </c>
      <c r="C12" s="365">
        <v>6</v>
      </c>
    </row>
    <row r="13" spans="1:3" x14ac:dyDescent="0.2">
      <c r="A13" t="s">
        <v>174</v>
      </c>
      <c r="B13" s="366" t="s">
        <v>42</v>
      </c>
      <c r="C13" s="365">
        <v>4</v>
      </c>
    </row>
    <row r="14" spans="1:3" x14ac:dyDescent="0.2">
      <c r="A14" t="s">
        <v>175</v>
      </c>
      <c r="B14" s="20" t="s">
        <v>11</v>
      </c>
      <c r="C14" s="365">
        <v>14</v>
      </c>
    </row>
    <row r="15" spans="1:3" x14ac:dyDescent="0.2">
      <c r="A15" t="s">
        <v>176</v>
      </c>
      <c r="B15" s="366" t="s">
        <v>80</v>
      </c>
      <c r="C15" s="365">
        <v>5</v>
      </c>
    </row>
    <row r="16" spans="1:3" x14ac:dyDescent="0.2">
      <c r="A16" t="s">
        <v>177</v>
      </c>
      <c r="B16" s="366" t="s">
        <v>5</v>
      </c>
      <c r="C16" s="365">
        <v>5</v>
      </c>
    </row>
    <row r="17" spans="1:3" x14ac:dyDescent="0.2">
      <c r="A17" t="s">
        <v>178</v>
      </c>
      <c r="B17" s="366" t="s">
        <v>64</v>
      </c>
      <c r="C17" s="365">
        <v>4</v>
      </c>
    </row>
    <row r="18" spans="1:3" x14ac:dyDescent="0.2">
      <c r="A18" t="s">
        <v>179</v>
      </c>
      <c r="B18" s="20" t="s">
        <v>28</v>
      </c>
      <c r="C18" s="365">
        <v>11</v>
      </c>
    </row>
    <row r="19" spans="1:3" x14ac:dyDescent="0.2">
      <c r="A19" t="s">
        <v>180</v>
      </c>
      <c r="B19" s="366" t="s">
        <v>7</v>
      </c>
      <c r="C19" s="365">
        <v>5</v>
      </c>
    </row>
    <row r="20" spans="1:3" x14ac:dyDescent="0.2">
      <c r="A20" t="s">
        <v>181</v>
      </c>
      <c r="B20" s="366" t="s">
        <v>74</v>
      </c>
      <c r="C20" s="365">
        <v>6</v>
      </c>
    </row>
    <row r="21" spans="1:3" x14ac:dyDescent="0.2">
      <c r="A21" t="s">
        <v>182</v>
      </c>
      <c r="B21" s="20" t="s">
        <v>36</v>
      </c>
      <c r="C21" s="365">
        <v>15</v>
      </c>
    </row>
    <row r="22" spans="1:3" x14ac:dyDescent="0.2">
      <c r="A22" t="s">
        <v>183</v>
      </c>
      <c r="B22" s="366" t="s">
        <v>77</v>
      </c>
      <c r="C22" s="365">
        <v>5</v>
      </c>
    </row>
    <row r="23" spans="1:3" x14ac:dyDescent="0.2">
      <c r="A23" t="s">
        <v>184</v>
      </c>
      <c r="B23" s="366" t="s">
        <v>35</v>
      </c>
      <c r="C23" s="365">
        <v>6</v>
      </c>
    </row>
    <row r="24" spans="1:3" x14ac:dyDescent="0.2">
      <c r="A24" t="s">
        <v>185</v>
      </c>
      <c r="B24" s="366" t="s">
        <v>76</v>
      </c>
      <c r="C24" s="365">
        <v>4</v>
      </c>
    </row>
    <row r="25" spans="1:3" x14ac:dyDescent="0.2">
      <c r="A25" t="s">
        <v>186</v>
      </c>
      <c r="B25" s="20" t="s">
        <v>145</v>
      </c>
      <c r="C25" s="365">
        <v>4</v>
      </c>
    </row>
    <row r="26" spans="1:3" x14ac:dyDescent="0.2">
      <c r="A26" t="s">
        <v>187</v>
      </c>
      <c r="B26" s="366" t="s">
        <v>0</v>
      </c>
      <c r="C26" s="365">
        <v>4</v>
      </c>
    </row>
    <row r="27" spans="1:3" x14ac:dyDescent="0.2">
      <c r="A27" t="s">
        <v>188</v>
      </c>
      <c r="B27" s="20" t="s">
        <v>73</v>
      </c>
      <c r="C27" s="365">
        <v>0</v>
      </c>
    </row>
    <row r="28" spans="1:3" x14ac:dyDescent="0.2">
      <c r="A28" t="s">
        <v>189</v>
      </c>
      <c r="B28" s="366" t="s">
        <v>16</v>
      </c>
      <c r="C28" s="365">
        <v>0</v>
      </c>
    </row>
    <row r="29" spans="1:3" x14ac:dyDescent="0.2">
      <c r="A29" t="s">
        <v>190</v>
      </c>
      <c r="B29" s="20" t="s">
        <v>32</v>
      </c>
      <c r="C29" s="365">
        <v>0</v>
      </c>
    </row>
    <row r="30" spans="1:3" x14ac:dyDescent="0.2">
      <c r="A30" t="s">
        <v>191</v>
      </c>
      <c r="B30" s="366" t="s">
        <v>21</v>
      </c>
      <c r="C30" s="365">
        <v>0</v>
      </c>
    </row>
    <row r="31" spans="1:3" x14ac:dyDescent="0.2">
      <c r="A31" t="s">
        <v>192</v>
      </c>
      <c r="B31" s="366" t="s">
        <v>22</v>
      </c>
      <c r="C31" s="365">
        <v>0</v>
      </c>
    </row>
    <row r="32" spans="1:3" x14ac:dyDescent="0.2">
      <c r="A32" t="s">
        <v>193</v>
      </c>
      <c r="B32" s="366" t="s">
        <v>23</v>
      </c>
      <c r="C32" s="365">
        <v>0</v>
      </c>
    </row>
    <row r="33" spans="1:3" x14ac:dyDescent="0.2">
      <c r="A33" t="s">
        <v>194</v>
      </c>
      <c r="B33" s="366" t="s">
        <v>81</v>
      </c>
      <c r="C33" s="365">
        <v>0</v>
      </c>
    </row>
    <row r="34" spans="1:3" x14ac:dyDescent="0.2">
      <c r="A34" t="s">
        <v>195</v>
      </c>
      <c r="B34" s="366" t="s">
        <v>82</v>
      </c>
      <c r="C34" s="365">
        <v>0</v>
      </c>
    </row>
    <row r="35" spans="1:3" x14ac:dyDescent="0.2">
      <c r="A35" t="s">
        <v>196</v>
      </c>
      <c r="B35" s="366" t="s">
        <v>24</v>
      </c>
      <c r="C35" s="365">
        <v>0</v>
      </c>
    </row>
    <row r="36" spans="1:3" x14ac:dyDescent="0.2">
      <c r="A36" t="s">
        <v>197</v>
      </c>
      <c r="B36" s="20" t="s">
        <v>27</v>
      </c>
      <c r="C36" s="365">
        <v>5</v>
      </c>
    </row>
    <row r="37" spans="1:3" x14ac:dyDescent="0.2">
      <c r="A37" t="s">
        <v>198</v>
      </c>
      <c r="B37" s="366" t="s">
        <v>40</v>
      </c>
      <c r="C37" s="365">
        <v>5</v>
      </c>
    </row>
    <row r="38" spans="1:3" x14ac:dyDescent="0.2">
      <c r="A38" t="s">
        <v>199</v>
      </c>
      <c r="B38" s="20" t="s">
        <v>65</v>
      </c>
      <c r="C38" s="365">
        <v>8</v>
      </c>
    </row>
    <row r="39" spans="1:3" x14ac:dyDescent="0.2">
      <c r="A39" t="s">
        <v>200</v>
      </c>
      <c r="B39" s="366" t="s">
        <v>56</v>
      </c>
      <c r="C39" s="365">
        <v>4</v>
      </c>
    </row>
    <row r="40" spans="1:3" x14ac:dyDescent="0.2">
      <c r="A40" t="s">
        <v>201</v>
      </c>
      <c r="B40" s="366" t="s">
        <v>41</v>
      </c>
      <c r="C40" s="365">
        <v>4</v>
      </c>
    </row>
    <row r="41" spans="1:3" x14ac:dyDescent="0.2">
      <c r="A41" t="s">
        <v>202</v>
      </c>
      <c r="B41" s="20" t="s">
        <v>14</v>
      </c>
      <c r="C41" s="365">
        <v>5</v>
      </c>
    </row>
    <row r="42" spans="1:3" x14ac:dyDescent="0.2">
      <c r="A42" t="s">
        <v>203</v>
      </c>
      <c r="B42" s="366" t="s">
        <v>33</v>
      </c>
      <c r="C42" s="365">
        <v>5</v>
      </c>
    </row>
    <row r="43" spans="1:3" x14ac:dyDescent="0.2">
      <c r="A43" t="s">
        <v>204</v>
      </c>
      <c r="B43" s="20" t="s">
        <v>61</v>
      </c>
      <c r="C43" s="365">
        <v>4</v>
      </c>
    </row>
    <row r="44" spans="1:3" x14ac:dyDescent="0.2">
      <c r="A44" t="s">
        <v>205</v>
      </c>
      <c r="B44" s="366" t="s">
        <v>3</v>
      </c>
      <c r="C44" s="365">
        <v>4</v>
      </c>
    </row>
    <row r="45" spans="1:3" x14ac:dyDescent="0.2">
      <c r="A45" t="s">
        <v>206</v>
      </c>
      <c r="B45" s="20" t="s">
        <v>58</v>
      </c>
      <c r="C45" s="365">
        <v>5</v>
      </c>
    </row>
    <row r="46" spans="1:3" x14ac:dyDescent="0.2">
      <c r="A46" t="s">
        <v>207</v>
      </c>
      <c r="B46" s="366" t="s">
        <v>37</v>
      </c>
      <c r="C46" s="365">
        <v>5</v>
      </c>
    </row>
    <row r="47" spans="1:3" x14ac:dyDescent="0.2">
      <c r="A47" t="s">
        <v>208</v>
      </c>
      <c r="B47" s="20" t="s">
        <v>26</v>
      </c>
      <c r="C47" s="365">
        <v>51</v>
      </c>
    </row>
    <row r="48" spans="1:3" x14ac:dyDescent="0.2">
      <c r="A48" t="s">
        <v>209</v>
      </c>
      <c r="B48" s="366" t="s">
        <v>39</v>
      </c>
      <c r="C48" s="365">
        <v>6</v>
      </c>
    </row>
    <row r="49" spans="1:3" x14ac:dyDescent="0.2">
      <c r="A49" t="s">
        <v>210</v>
      </c>
      <c r="B49" s="366" t="s">
        <v>51</v>
      </c>
      <c r="C49" s="365">
        <v>5</v>
      </c>
    </row>
    <row r="50" spans="1:3" x14ac:dyDescent="0.2">
      <c r="A50" t="s">
        <v>211</v>
      </c>
      <c r="B50" s="366" t="s">
        <v>52</v>
      </c>
      <c r="C50" s="365">
        <v>6</v>
      </c>
    </row>
    <row r="51" spans="1:3" x14ac:dyDescent="0.2">
      <c r="A51" t="s">
        <v>212</v>
      </c>
      <c r="B51" s="366" t="s">
        <v>50</v>
      </c>
      <c r="C51" s="365">
        <v>4</v>
      </c>
    </row>
    <row r="52" spans="1:3" x14ac:dyDescent="0.2">
      <c r="A52" t="s">
        <v>213</v>
      </c>
      <c r="B52" s="366" t="s">
        <v>8</v>
      </c>
      <c r="C52" s="365">
        <v>20</v>
      </c>
    </row>
    <row r="53" spans="1:3" x14ac:dyDescent="0.2">
      <c r="A53" t="s">
        <v>214</v>
      </c>
      <c r="B53" s="366" t="s">
        <v>17</v>
      </c>
      <c r="C53" s="365">
        <v>0</v>
      </c>
    </row>
    <row r="54" spans="1:3" x14ac:dyDescent="0.2">
      <c r="A54" t="s">
        <v>215</v>
      </c>
      <c r="B54" s="366" t="s">
        <v>18</v>
      </c>
      <c r="C54" s="365">
        <v>0</v>
      </c>
    </row>
    <row r="55" spans="1:3" x14ac:dyDescent="0.2">
      <c r="A55" t="s">
        <v>216</v>
      </c>
      <c r="B55" s="366" t="s">
        <v>83</v>
      </c>
      <c r="C55" s="365">
        <v>10</v>
      </c>
    </row>
    <row r="56" spans="1:3" x14ac:dyDescent="0.2">
      <c r="A56" t="s">
        <v>217</v>
      </c>
      <c r="B56" s="20" t="s">
        <v>12</v>
      </c>
      <c r="C56" s="365">
        <v>5</v>
      </c>
    </row>
    <row r="57" spans="1:3" x14ac:dyDescent="0.2">
      <c r="A57" t="s">
        <v>218</v>
      </c>
      <c r="B57" s="366" t="s">
        <v>59</v>
      </c>
      <c r="C57" s="365">
        <v>5</v>
      </c>
    </row>
    <row r="58" spans="1:3" x14ac:dyDescent="0.2">
      <c r="A58" t="s">
        <v>219</v>
      </c>
      <c r="B58" s="20" t="s">
        <v>67</v>
      </c>
      <c r="C58" s="365">
        <v>10</v>
      </c>
    </row>
    <row r="59" spans="1:3" x14ac:dyDescent="0.2">
      <c r="A59" t="s">
        <v>220</v>
      </c>
      <c r="B59" s="366" t="s">
        <v>75</v>
      </c>
      <c r="C59" s="365">
        <v>5</v>
      </c>
    </row>
    <row r="60" spans="1:3" x14ac:dyDescent="0.2">
      <c r="A60" t="s">
        <v>221</v>
      </c>
      <c r="B60" s="366" t="s">
        <v>66</v>
      </c>
      <c r="C60" s="365">
        <v>5</v>
      </c>
    </row>
    <row r="61" spans="1:3" x14ac:dyDescent="0.2">
      <c r="A61" t="s">
        <v>222</v>
      </c>
      <c r="B61" s="20" t="s">
        <v>70</v>
      </c>
      <c r="C61" s="365">
        <v>4</v>
      </c>
    </row>
    <row r="62" spans="1:3" x14ac:dyDescent="0.2">
      <c r="A62" t="s">
        <v>223</v>
      </c>
      <c r="B62" s="366" t="s">
        <v>69</v>
      </c>
      <c r="C62" s="365">
        <v>4</v>
      </c>
    </row>
    <row r="63" spans="1:3" x14ac:dyDescent="0.2">
      <c r="A63" t="s">
        <v>224</v>
      </c>
      <c r="B63" s="20" t="s">
        <v>49</v>
      </c>
      <c r="C63" s="365">
        <v>23</v>
      </c>
    </row>
    <row r="64" spans="1:3" x14ac:dyDescent="0.2">
      <c r="A64" t="s">
        <v>225</v>
      </c>
      <c r="B64" s="366" t="s">
        <v>44</v>
      </c>
      <c r="C64" s="365">
        <v>6</v>
      </c>
    </row>
    <row r="65" spans="1:3" x14ac:dyDescent="0.2">
      <c r="A65" t="s">
        <v>226</v>
      </c>
      <c r="B65" s="366" t="s">
        <v>47</v>
      </c>
      <c r="C65" s="365">
        <v>6</v>
      </c>
    </row>
    <row r="66" spans="1:3" x14ac:dyDescent="0.2">
      <c r="A66" t="s">
        <v>227</v>
      </c>
      <c r="B66" s="366" t="s">
        <v>46</v>
      </c>
      <c r="C66" s="365">
        <v>6</v>
      </c>
    </row>
    <row r="67" spans="1:3" x14ac:dyDescent="0.2">
      <c r="A67" t="s">
        <v>228</v>
      </c>
      <c r="B67" s="366" t="s">
        <v>38</v>
      </c>
      <c r="C67" s="365">
        <v>5</v>
      </c>
    </row>
    <row r="68" spans="1:3" x14ac:dyDescent="0.2">
      <c r="A68" t="s">
        <v>229</v>
      </c>
      <c r="B68" s="20" t="s">
        <v>10</v>
      </c>
      <c r="C68" s="365">
        <v>12</v>
      </c>
    </row>
    <row r="69" spans="1:3" x14ac:dyDescent="0.2">
      <c r="A69" t="s">
        <v>230</v>
      </c>
      <c r="B69" s="366" t="s">
        <v>45</v>
      </c>
      <c r="C69" s="365">
        <v>6</v>
      </c>
    </row>
    <row r="70" spans="1:3" x14ac:dyDescent="0.2">
      <c r="A70" t="s">
        <v>231</v>
      </c>
      <c r="B70" s="366" t="s">
        <v>6</v>
      </c>
      <c r="C70" s="365">
        <v>6</v>
      </c>
    </row>
    <row r="71" spans="1:3" x14ac:dyDescent="0.2">
      <c r="A71" t="s">
        <v>232</v>
      </c>
      <c r="B71" s="20" t="s">
        <v>9</v>
      </c>
      <c r="C71" s="365">
        <v>19</v>
      </c>
    </row>
    <row r="72" spans="1:3" x14ac:dyDescent="0.2">
      <c r="A72" t="s">
        <v>233</v>
      </c>
      <c r="B72" s="366" t="s">
        <v>53</v>
      </c>
      <c r="C72" s="365">
        <v>4</v>
      </c>
    </row>
    <row r="73" spans="1:3" x14ac:dyDescent="0.2">
      <c r="A73" t="s">
        <v>234</v>
      </c>
      <c r="B73" s="366" t="s">
        <v>2</v>
      </c>
      <c r="C73" s="365">
        <v>4</v>
      </c>
    </row>
    <row r="74" spans="1:3" x14ac:dyDescent="0.2">
      <c r="A74" t="s">
        <v>235</v>
      </c>
      <c r="B74" s="366" t="s">
        <v>30</v>
      </c>
      <c r="C74" s="365">
        <v>0</v>
      </c>
    </row>
    <row r="75" spans="1:3" x14ac:dyDescent="0.2">
      <c r="A75" t="s">
        <v>236</v>
      </c>
      <c r="B75" s="366" t="s">
        <v>54</v>
      </c>
      <c r="C75" s="365">
        <v>5</v>
      </c>
    </row>
    <row r="76" spans="1:3" x14ac:dyDescent="0.2">
      <c r="A76" t="s">
        <v>237</v>
      </c>
      <c r="B76" s="366" t="s">
        <v>55</v>
      </c>
      <c r="C76" s="365">
        <v>6</v>
      </c>
    </row>
    <row r="77" spans="1:3" x14ac:dyDescent="0.2">
      <c r="A77" t="s">
        <v>238</v>
      </c>
      <c r="B77" s="20" t="s">
        <v>144</v>
      </c>
      <c r="C77" s="365">
        <v>5</v>
      </c>
    </row>
    <row r="78" spans="1:3" x14ac:dyDescent="0.2">
      <c r="A78" t="s">
        <v>239</v>
      </c>
      <c r="B78" s="366" t="s">
        <v>31</v>
      </c>
      <c r="C78" s="365">
        <v>5</v>
      </c>
    </row>
    <row r="79" spans="1:3" x14ac:dyDescent="0.2">
      <c r="A79" t="s">
        <v>240</v>
      </c>
      <c r="B79" s="20" t="s">
        <v>62</v>
      </c>
      <c r="C79" s="365">
        <v>5</v>
      </c>
    </row>
    <row r="80" spans="1:3" x14ac:dyDescent="0.2">
      <c r="A80" t="s">
        <v>241</v>
      </c>
      <c r="B80" s="366" t="s">
        <v>1</v>
      </c>
      <c r="C80" s="365">
        <v>5</v>
      </c>
    </row>
    <row r="81" spans="1:3" x14ac:dyDescent="0.2">
      <c r="A81" t="s">
        <v>242</v>
      </c>
      <c r="B81" s="20" t="s">
        <v>63</v>
      </c>
      <c r="C81" s="365">
        <v>6</v>
      </c>
    </row>
    <row r="82" spans="1:3" x14ac:dyDescent="0.2">
      <c r="A82" t="s">
        <v>243</v>
      </c>
      <c r="B82" s="366" t="s">
        <v>4</v>
      </c>
      <c r="C82" s="365">
        <v>6</v>
      </c>
    </row>
    <row r="83" spans="1:3" x14ac:dyDescent="0.2">
      <c r="A83" t="s">
        <v>244</v>
      </c>
      <c r="B83" s="20" t="s">
        <v>163</v>
      </c>
      <c r="C83" s="365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" workbookViewId="0">
      <selection activeCell="H1" activeCellId="2" sqref="A1:A62 D1:D62 H1:J62"/>
    </sheetView>
  </sheetViews>
  <sheetFormatPr defaultRowHeight="12.75" x14ac:dyDescent="0.2"/>
  <cols>
    <col min="1" max="1" width="11.85546875" bestFit="1" customWidth="1"/>
    <col min="2" max="2" width="58.42578125" bestFit="1" customWidth="1"/>
    <col min="3" max="3" width="35" bestFit="1" customWidth="1"/>
    <col min="4" max="4" width="69.28515625" bestFit="1" customWidth="1"/>
    <col min="5" max="5" width="6.7109375" bestFit="1" customWidth="1"/>
    <col min="6" max="6" width="13.5703125" bestFit="1" customWidth="1"/>
    <col min="7" max="7" width="12.42578125" bestFit="1" customWidth="1"/>
    <col min="8" max="8" width="12.140625" bestFit="1" customWidth="1"/>
    <col min="9" max="10" width="27" bestFit="1" customWidth="1"/>
  </cols>
  <sheetData>
    <row r="1" spans="1:10" x14ac:dyDescent="0.2">
      <c r="A1" t="s">
        <v>151</v>
      </c>
      <c r="B1" t="s">
        <v>152</v>
      </c>
      <c r="C1" t="s">
        <v>153</v>
      </c>
      <c r="D1" t="s">
        <v>154</v>
      </c>
      <c r="E1" t="s">
        <v>155</v>
      </c>
      <c r="F1" t="s">
        <v>156</v>
      </c>
      <c r="G1" t="s">
        <v>157</v>
      </c>
      <c r="H1" t="s">
        <v>158</v>
      </c>
      <c r="I1" t="s">
        <v>159</v>
      </c>
      <c r="J1" t="s">
        <v>160</v>
      </c>
    </row>
    <row r="2" spans="1:10" x14ac:dyDescent="0.2">
      <c r="A2" t="s">
        <v>161</v>
      </c>
      <c r="B2" t="str">
        <f>'3BNKM19'!A22</f>
        <v>Methodology Module</v>
      </c>
      <c r="C2" t="str">
        <f>'3BNKM19'!A23</f>
        <v>3BIOM1LRM00019</v>
      </c>
      <c r="D2" t="e">
        <f>'3BNKM19'!#REF!</f>
        <v>#REF!</v>
      </c>
      <c r="E2">
        <f>IF(COUNT('3BNKM19'!H23)=1,1,IF(COUNT('3BNKM19'!M23)=1,2,IF(COUNT('3BNKM19'!R23)=1,3,IF(COUNT('3BNKM19'!W23)=1,4,IF(COUNT('3BNKM19'!AB23)=1,5,IF(COUNT('3BNKM19'!AG23)=1,6,7))))))</f>
        <v>2</v>
      </c>
      <c r="F2">
        <f>'3BNKM19'!D23+'3BNKM19'!I23+'3BNKM19'!N23+'3BNKM19'!S23+'3BNKM19'!X23+'3BNKM19'!AC23+'3BNKM19'!AH23</f>
        <v>1</v>
      </c>
      <c r="G2">
        <f>'3BNKM19'!E23+'3BNKM19'!J23+'3BNKM19'!O23+'3BNKM19'!T23+'3BNKM19'!Y23+'3BNKM19'!AD23+'3BNKM19'!AI23</f>
        <v>2</v>
      </c>
      <c r="H2">
        <f>'3BNKM19'!H23+'3BNKM19'!M23+'3BNKM19'!R23+'3BNKM19'!W23+'3BNKM19'!AB23+'3BNKM19'!AG23+'3BNKM19'!AL23</f>
        <v>5</v>
      </c>
      <c r="I2" t="str">
        <f>'3BNKM19'!AN23</f>
        <v>Borbély Csaba</v>
      </c>
      <c r="J2" t="s">
        <v>147</v>
      </c>
    </row>
    <row r="3" spans="1:10" x14ac:dyDescent="0.2">
      <c r="A3" t="str">
        <f>A2</f>
        <v>3BNKM18</v>
      </c>
      <c r="B3" t="str">
        <f t="shared" ref="B3:B7" si="0">B2</f>
        <v>Methodology Module</v>
      </c>
      <c r="C3" t="str">
        <f>'3BNKM19'!A24</f>
        <v>3BAMT1BUC00017</v>
      </c>
      <c r="D3" t="e">
        <f>'3BNKM19'!#REF!</f>
        <v>#REF!</v>
      </c>
      <c r="E3">
        <f>IF(COUNT('3BNKM19'!H24)=1,1,IF(COUNT('3BNKM19'!M24)=1,2,IF(COUNT('3BNKM19'!R24)=1,3,IF(COUNT('3BNKM19'!W24)=1,4,IF(COUNT('3BNKM19'!AB24)=1,5,IF(COUNT('3BNKM19'!AG24)=1,6,7))))))</f>
        <v>1</v>
      </c>
      <c r="F3">
        <f>'3BNKM19'!D24+'3BNKM19'!I24+'3BNKM19'!N24+'3BNKM19'!S24+'3BNKM19'!X24+'3BNKM19'!AC24+'3BNKM19'!AH24</f>
        <v>1</v>
      </c>
      <c r="G3">
        <f>'3BNKM19'!E24+'3BNKM19'!J24+'3BNKM19'!O24+'3BNKM19'!T24+'3BNKM19'!Y24+'3BNKM19'!AD24+'3BNKM19'!AI24</f>
        <v>2</v>
      </c>
      <c r="H3">
        <f>'3BNKM19'!H24+'3BNKM19'!M24+'3BNKM19'!R24+'3BNKM19'!W24+'3BNKM19'!AB24+'3BNKM19'!AG24+'3BNKM19'!AL24</f>
        <v>4</v>
      </c>
      <c r="I3" t="str">
        <f>'3BNKM19'!AN24</f>
        <v>Walter Virág</v>
      </c>
      <c r="J3" t="s">
        <v>148</v>
      </c>
    </row>
    <row r="4" spans="1:10" x14ac:dyDescent="0.2">
      <c r="A4" t="str">
        <f t="shared" ref="A4:B19" si="1">A3</f>
        <v>3BNKM18</v>
      </c>
      <c r="B4" t="str">
        <f t="shared" si="0"/>
        <v>Methodology Module</v>
      </c>
      <c r="C4" t="str">
        <f>'3BNKM19'!A25</f>
        <v>3BIOM1CAL00019</v>
      </c>
      <c r="D4" t="e">
        <f>'3BNKM19'!#REF!</f>
        <v>#REF!</v>
      </c>
      <c r="E4">
        <f>IF(COUNT('3BNKM19'!H25)=1,1,IF(COUNT('3BNKM19'!M25)=1,2,IF(COUNT('3BNKM19'!R25)=1,3,IF(COUNT('3BNKM19'!W25)=1,4,IF(COUNT('3BNKM19'!AB25)=1,5,IF(COUNT('3BNKM19'!AG25)=1,6,7))))))</f>
        <v>1</v>
      </c>
      <c r="F4">
        <f>'3BNKM19'!D25+'3BNKM19'!I25+'3BNKM19'!N25+'3BNKM19'!S25+'3BNKM19'!X25+'3BNKM19'!AC25+'3BNKM19'!AH25</f>
        <v>2</v>
      </c>
      <c r="G4">
        <f>'3BNKM19'!E25+'3BNKM19'!J25+'3BNKM19'!O25+'3BNKM19'!T25+'3BNKM19'!Y25+'3BNKM19'!AD25+'3BNKM19'!AI25</f>
        <v>2</v>
      </c>
      <c r="H4">
        <f>'3BNKM19'!H25+'3BNKM19'!M25+'3BNKM19'!R25+'3BNKM19'!W25+'3BNKM19'!AB25+'3BNKM19'!AG25+'3BNKM19'!AL25</f>
        <v>5</v>
      </c>
      <c r="I4" t="str">
        <f>'3BNKM19'!AN25</f>
        <v>Stettner Eleonóra</v>
      </c>
      <c r="J4" t="s">
        <v>149</v>
      </c>
    </row>
    <row r="5" spans="1:10" x14ac:dyDescent="0.2">
      <c r="A5" t="str">
        <f t="shared" si="1"/>
        <v>3BNKM18</v>
      </c>
      <c r="B5" t="str">
        <f t="shared" si="0"/>
        <v>Methodology Module</v>
      </c>
      <c r="C5" t="str">
        <f>'3BNKM19'!A26</f>
        <v>3BIOM1APM00019</v>
      </c>
      <c r="D5" t="e">
        <f>'3BNKM19'!#REF!</f>
        <v>#REF!</v>
      </c>
      <c r="E5">
        <f>IF(COUNT('3BNKM19'!H26)=1,1,IF(COUNT('3BNKM19'!M26)=1,2,IF(COUNT('3BNKM19'!R26)=1,3,IF(COUNT('3BNKM19'!W26)=1,4,IF(COUNT('3BNKM19'!AB26)=1,5,IF(COUNT('3BNKM19'!AG26)=1,6,7))))))</f>
        <v>2</v>
      </c>
      <c r="F5">
        <f>'3BNKM19'!D26+'3BNKM19'!I26+'3BNKM19'!N26+'3BNKM19'!S26+'3BNKM19'!X26+'3BNKM19'!AC26+'3BNKM19'!AH26</f>
        <v>2</v>
      </c>
      <c r="G5">
        <f>'3BNKM19'!E26+'3BNKM19'!J26+'3BNKM19'!O26+'3BNKM19'!T26+'3BNKM19'!Y26+'3BNKM19'!AD26+'3BNKM19'!AI26</f>
        <v>2</v>
      </c>
      <c r="H5">
        <f>'3BNKM19'!H26+'3BNKM19'!M26+'3BNKM19'!R26+'3BNKM19'!W26+'3BNKM19'!AB26+'3BNKM19'!AG26+'3BNKM19'!AL26</f>
        <v>6</v>
      </c>
      <c r="I5" t="str">
        <f>'3BNKM19'!AN26</f>
        <v>Bánkuti Gyöngyi</v>
      </c>
      <c r="J5" t="s">
        <v>149</v>
      </c>
    </row>
    <row r="6" spans="1:10" x14ac:dyDescent="0.2">
      <c r="A6" t="str">
        <f t="shared" si="1"/>
        <v>3BNKM18</v>
      </c>
      <c r="B6" t="str">
        <f t="shared" si="0"/>
        <v>Methodology Module</v>
      </c>
      <c r="C6" t="str">
        <f>'3BNKM19'!A27</f>
        <v>3BIOM1BUI00019</v>
      </c>
      <c r="D6" t="e">
        <f>'3BNKM19'!#REF!</f>
        <v>#REF!</v>
      </c>
      <c r="E6">
        <f>IF(COUNT('3BNKM19'!H27)=1,1,IF(COUNT('3BNKM19'!M27)=1,2,IF(COUNT('3BNKM19'!R27)=1,3,IF(COUNT('3BNKM19'!W27)=1,4,IF(COUNT('3BNKM19'!AB27)=1,5,IF(COUNT('3BNKM19'!AG27)=1,6,7))))))</f>
        <v>2</v>
      </c>
      <c r="F6">
        <f>'3BNKM19'!D27+'3BNKM19'!I27+'3BNKM19'!N27+'3BNKM19'!S27+'3BNKM19'!X27+'3BNKM19'!AC27+'3BNKM19'!AH27</f>
        <v>0</v>
      </c>
      <c r="G6">
        <f>'3BNKM19'!E27+'3BNKM19'!J27+'3BNKM19'!O27+'3BNKM19'!T27+'3BNKM19'!Y27+'3BNKM19'!AD27+'3BNKM19'!AI27</f>
        <v>4</v>
      </c>
      <c r="H6">
        <f>'3BNKM19'!H27+'3BNKM19'!M27+'3BNKM19'!R27+'3BNKM19'!W27+'3BNKM19'!AB27+'3BNKM19'!AG27+'3BNKM19'!AL27</f>
        <v>4</v>
      </c>
      <c r="I6" t="str">
        <f>'3BNKM19'!AN27</f>
        <v>Nagy Enikő</v>
      </c>
      <c r="J6" t="s">
        <v>149</v>
      </c>
    </row>
    <row r="7" spans="1:10" x14ac:dyDescent="0.2">
      <c r="A7" t="str">
        <f t="shared" si="1"/>
        <v>3BNKM18</v>
      </c>
      <c r="B7" t="str">
        <f t="shared" si="0"/>
        <v>Methodology Module</v>
      </c>
      <c r="C7" t="str">
        <f>'3BNKM19'!A28</f>
        <v>3BIOMBST00019</v>
      </c>
      <c r="D7" t="e">
        <f>'3BNKM19'!#REF!</f>
        <v>#REF!</v>
      </c>
      <c r="E7">
        <f>IF(COUNT('3BNKM19'!H28)=1,1,IF(COUNT('3BNKM19'!M28)=1,2,IF(COUNT('3BNKM19'!R28)=1,3,IF(COUNT('3BNKM19'!W28)=1,4,IF(COUNT('3BNKM19'!AB28)=1,5,IF(COUNT('3BNKM19'!AG28)=1,6,7))))))</f>
        <v>2</v>
      </c>
      <c r="F7">
        <f>'3BNKM19'!D28+'3BNKM19'!I28+'3BNKM19'!N28+'3BNKM19'!S28+'3BNKM19'!X28+'3BNKM19'!AC28+'3BNKM19'!AH28</f>
        <v>0</v>
      </c>
      <c r="G7">
        <f>'3BNKM19'!E28+'3BNKM19'!J28+'3BNKM19'!O28+'3BNKM19'!T28+'3BNKM19'!Y28+'3BNKM19'!AD28+'3BNKM19'!AI28</f>
        <v>4</v>
      </c>
      <c r="H7">
        <f>'3BNKM19'!H28+'3BNKM19'!M28+'3BNKM19'!R28+'3BNKM19'!W28+'3BNKM19'!AB28+'3BNKM19'!AG28+'3BNKM19'!AL28</f>
        <v>5</v>
      </c>
      <c r="I7" t="str">
        <f>'3BNKM19'!AN28</f>
        <v>Nagy Mónika Zita</v>
      </c>
      <c r="J7" t="s">
        <v>149</v>
      </c>
    </row>
    <row r="8" spans="1:10" x14ac:dyDescent="0.2">
      <c r="A8" t="str">
        <f t="shared" si="1"/>
        <v>3BNKM18</v>
      </c>
      <c r="B8" t="str">
        <f>'3BNKM19'!A29</f>
        <v>Economics Module</v>
      </c>
      <c r="D8" t="e">
        <f>'3BNKM19'!#REF!</f>
        <v>#REF!</v>
      </c>
      <c r="E8">
        <f>IF(COUNT('3BNKM19'!H29)=1,1,IF(COUNT('3BNKM19'!M29)=1,2,IF(COUNT('3BNKM19'!R29)=1,3,IF(COUNT('3BNKM19'!W29)=1,4,IF(COUNT('3BNKM19'!AB29)=1,5,IF(COUNT('3BNKM19'!AG29)=1,6,7))))))</f>
        <v>7</v>
      </c>
      <c r="F8">
        <f>'3BNKM19'!D29+'3BNKM19'!I29+'3BNKM19'!N29+'3BNKM19'!S29+'3BNKM19'!X29+'3BNKM19'!AC29+'3BNKM19'!AH29</f>
        <v>0</v>
      </c>
      <c r="G8">
        <f>'3BNKM19'!E29+'3BNKM19'!J29+'3BNKM19'!O29+'3BNKM19'!T29+'3BNKM19'!Y29+'3BNKM19'!AD29+'3BNKM19'!AI29</f>
        <v>0</v>
      </c>
      <c r="H8">
        <f>'3BNKM19'!H29+'3BNKM19'!M29+'3BNKM19'!R29+'3BNKM19'!W29+'3BNKM19'!AB29+'3BNKM19'!AG29+'3BNKM19'!AL29</f>
        <v>0</v>
      </c>
      <c r="I8">
        <f>'3BNKM19'!AN29</f>
        <v>0</v>
      </c>
      <c r="J8">
        <v>0</v>
      </c>
    </row>
    <row r="9" spans="1:10" x14ac:dyDescent="0.2">
      <c r="A9" t="str">
        <f t="shared" si="1"/>
        <v>3BNKM18</v>
      </c>
      <c r="B9" t="str">
        <f>B8</f>
        <v>Economics Module</v>
      </c>
      <c r="C9" t="str">
        <f>'3BNKM19'!A30</f>
        <v>3BIFA1MIC00019</v>
      </c>
      <c r="D9" t="e">
        <f>'3BNKM19'!#REF!</f>
        <v>#REF!</v>
      </c>
      <c r="E9">
        <f>IF(COUNT('3BNKM19'!H30)=1,1,IF(COUNT('3BNKM19'!M30)=1,2,IF(COUNT('3BNKM19'!R30)=1,3,IF(COUNT('3BNKM19'!W30)=1,4,IF(COUNT('3BNKM19'!AB30)=1,5,IF(COUNT('3BNKM19'!AG30)=1,6,7))))))</f>
        <v>1</v>
      </c>
      <c r="F9">
        <f>'3BNKM19'!D30+'3BNKM19'!I30+'3BNKM19'!N30+'3BNKM19'!S30+'3BNKM19'!X30+'3BNKM19'!AC30+'3BNKM19'!AH30</f>
        <v>2</v>
      </c>
      <c r="G9">
        <f>'3BNKM19'!E30+'3BNKM19'!J30+'3BNKM19'!O30+'3BNKM19'!T30+'3BNKM19'!Y30+'3BNKM19'!AD30+'3BNKM19'!AI30</f>
        <v>1</v>
      </c>
      <c r="H9">
        <f>'3BNKM19'!H30+'3BNKM19'!M30+'3BNKM19'!R30+'3BNKM19'!W30+'3BNKM19'!AB30+'3BNKM19'!AG30+'3BNKM19'!AL30</f>
        <v>4</v>
      </c>
      <c r="I9" t="str">
        <f>'3BNKM19'!AN30</f>
        <v>Dr. Parádi-Dolgos Anett</v>
      </c>
      <c r="J9" t="s">
        <v>150</v>
      </c>
    </row>
    <row r="10" spans="1:10" x14ac:dyDescent="0.2">
      <c r="A10" t="str">
        <f t="shared" si="1"/>
        <v>3BNKM18</v>
      </c>
      <c r="B10" t="str">
        <f t="shared" si="1"/>
        <v>Economics Module</v>
      </c>
      <c r="C10" t="str">
        <f>'3BNKM19'!A32</f>
        <v>3BREG1IEE00019</v>
      </c>
      <c r="D10" t="e">
        <f>'3BNKM19'!#REF!</f>
        <v>#REF!</v>
      </c>
      <c r="E10">
        <f>IF(COUNT('3BNKM19'!H32)=1,1,IF(COUNT('3BNKM19'!M32)=1,2,IF(COUNT('3BNKM19'!R32)=1,3,IF(COUNT('3BNKM19'!W32)=1,4,IF(COUNT('3BNKM19'!AB32)=1,5,IF(COUNT('3BNKM19'!AG32)=1,6,7))))))</f>
        <v>2</v>
      </c>
      <c r="F10">
        <f>'3BNKM19'!D32+'3BNKM19'!I32+'3BNKM19'!N32+'3BNKM19'!S32+'3BNKM19'!X32+'3BNKM19'!AC32+'3BNKM19'!AH32</f>
        <v>2</v>
      </c>
      <c r="G10">
        <f>'3BNKM19'!E32+'3BNKM19'!J32+'3BNKM19'!O32+'3BNKM19'!T32+'3BNKM19'!Y32+'3BNKM19'!AD32+'3BNKM19'!AI32</f>
        <v>1</v>
      </c>
      <c r="H10">
        <f>'3BNKM19'!H32+'3BNKM19'!M32+'3BNKM19'!R32+'3BNKM19'!W32+'3BNKM19'!AB32+'3BNKM19'!AG32+'3BNKM19'!AL32</f>
        <v>5</v>
      </c>
      <c r="I10" t="str">
        <f>'3BNKM19'!AN32</f>
        <v>Koponicsné Györke Diána</v>
      </c>
      <c r="J10" t="s">
        <v>147</v>
      </c>
    </row>
    <row r="11" spans="1:10" x14ac:dyDescent="0.2">
      <c r="A11" t="str">
        <f t="shared" si="1"/>
        <v>3BNKM18</v>
      </c>
      <c r="B11" t="str">
        <f t="shared" si="1"/>
        <v>Economics Module</v>
      </c>
      <c r="C11" t="str">
        <f>'3BNKM19'!A33</f>
        <v>3BIFA1FIN00019</v>
      </c>
      <c r="D11" t="e">
        <f>'3BNKM19'!#REF!</f>
        <v>#REF!</v>
      </c>
      <c r="E11">
        <f>IF(COUNT('3BNKM19'!H33)=1,1,IF(COUNT('3BNKM19'!M33)=1,2,IF(COUNT('3BNKM19'!R33)=1,3,IF(COUNT('3BNKM19'!W33)=1,4,IF(COUNT('3BNKM19'!AB33)=1,5,IF(COUNT('3BNKM19'!AG33)=1,6,7))))))</f>
        <v>3</v>
      </c>
      <c r="F11">
        <f>'3BNKM19'!D33+'3BNKM19'!I33+'3BNKM19'!N33+'3BNKM19'!S33+'3BNKM19'!X33+'3BNKM19'!AC33+'3BNKM19'!AH33</f>
        <v>2</v>
      </c>
      <c r="G11">
        <f>'3BNKM19'!E33+'3BNKM19'!J33+'3BNKM19'!O33+'3BNKM19'!T33+'3BNKM19'!Y33+'3BNKM19'!AD33+'3BNKM19'!AI33</f>
        <v>1</v>
      </c>
      <c r="H11">
        <f>'3BNKM19'!H33+'3BNKM19'!M33+'3BNKM19'!R33+'3BNKM19'!W33+'3BNKM19'!AB33+'3BNKM19'!AG33+'3BNKM19'!AL33</f>
        <v>5</v>
      </c>
      <c r="I11" t="str">
        <f>'3BNKM19'!AN33</f>
        <v>Dr. Parádi-Dolgos Anett</v>
      </c>
      <c r="J11" t="s">
        <v>150</v>
      </c>
    </row>
    <row r="12" spans="1:10" x14ac:dyDescent="0.2">
      <c r="A12" t="str">
        <f t="shared" si="1"/>
        <v>3BNKM18</v>
      </c>
      <c r="B12" t="str">
        <f t="shared" si="1"/>
        <v>Economics Module</v>
      </c>
      <c r="C12" t="str">
        <f>'3BNKM19'!A34</f>
        <v>3BIFA1BOA00019</v>
      </c>
      <c r="D12" t="e">
        <f>'3BNKM19'!#REF!</f>
        <v>#REF!</v>
      </c>
      <c r="E12">
        <f>IF(COUNT('3BNKM19'!H34)=1,1,IF(COUNT('3BNKM19'!M34)=1,2,IF(COUNT('3BNKM19'!R34)=1,3,IF(COUNT('3BNKM19'!W34)=1,4,IF(COUNT('3BNKM19'!AB34)=1,5,IF(COUNT('3BNKM19'!AG34)=1,6,7))))))</f>
        <v>3</v>
      </c>
      <c r="F12">
        <f>'3BNKM19'!D34+'3BNKM19'!I34+'3BNKM19'!N34+'3BNKM19'!S34+'3BNKM19'!X34+'3BNKM19'!AC34+'3BNKM19'!AH34</f>
        <v>2</v>
      </c>
      <c r="G12">
        <f>'3BNKM19'!E34+'3BNKM19'!J34+'3BNKM19'!O34+'3BNKM19'!T34+'3BNKM19'!Y34+'3BNKM19'!AD34+'3BNKM19'!AI34</f>
        <v>2</v>
      </c>
      <c r="H12">
        <f>'3BNKM19'!H34+'3BNKM19'!M34+'3BNKM19'!R34+'3BNKM19'!W34+'3BNKM19'!AB34+'3BNKM19'!AG34+'3BNKM19'!AL34</f>
        <v>6</v>
      </c>
      <c r="I12" t="str">
        <f>'3BNKM19'!AN34</f>
        <v>Wickert Irén</v>
      </c>
      <c r="J12" t="s">
        <v>150</v>
      </c>
    </row>
    <row r="13" spans="1:10" x14ac:dyDescent="0.2">
      <c r="A13" t="str">
        <f t="shared" si="1"/>
        <v>3BNKM18</v>
      </c>
      <c r="B13" t="str">
        <f t="shared" si="1"/>
        <v>Economics Module</v>
      </c>
      <c r="D13" t="e">
        <f>'3BNKM19'!#REF!</f>
        <v>#REF!</v>
      </c>
      <c r="E13">
        <f>IF(COUNT('3BNKM19'!H35)=1,1,IF(COUNT('3BNKM19'!M35)=1,2,IF(COUNT('3BNKM19'!R35)=1,3,IF(COUNT('3BNKM19'!W35)=1,4,IF(COUNT('3BNKM19'!AB35)=1,5,IF(COUNT('3BNKM19'!AG35)=1,6,7))))))</f>
        <v>7</v>
      </c>
      <c r="F13">
        <f>'3BNKM19'!D35+'3BNKM19'!I35+'3BNKM19'!N35+'3BNKM19'!S35+'3BNKM19'!X35+'3BNKM19'!AC35+'3BNKM19'!AH35</f>
        <v>0</v>
      </c>
      <c r="G13">
        <f>'3BNKM19'!E35+'3BNKM19'!J35+'3BNKM19'!O35+'3BNKM19'!T35+'3BNKM19'!Y35+'3BNKM19'!AD35+'3BNKM19'!AI35</f>
        <v>0</v>
      </c>
      <c r="H13">
        <f>'3BNKM19'!H35+'3BNKM19'!M35+'3BNKM19'!R35+'3BNKM19'!W35+'3BNKM19'!AB35+'3BNKM19'!AG35+'3BNKM19'!AL35</f>
        <v>0</v>
      </c>
      <c r="I13">
        <f>'3BNKM19'!AN35</f>
        <v>0</v>
      </c>
      <c r="J13">
        <v>0</v>
      </c>
    </row>
    <row r="14" spans="1:10" x14ac:dyDescent="0.2">
      <c r="A14" t="str">
        <f t="shared" si="1"/>
        <v>3BNKM18</v>
      </c>
      <c r="B14" t="str">
        <f>'3BNKM19'!A35</f>
        <v>Business Module</v>
      </c>
      <c r="C14" t="str">
        <f>'3BNKM19'!A36</f>
        <v>3BIMM1BEB00019</v>
      </c>
      <c r="D14" t="e">
        <f>'3BNKM19'!#REF!</f>
        <v>#REF!</v>
      </c>
      <c r="E14">
        <f>IF(COUNT('3BNKM19'!H36)=1,1,IF(COUNT('3BNKM19'!M36)=1,2,IF(COUNT('3BNKM19'!R36)=1,3,IF(COUNT('3BNKM19'!W36)=1,4,IF(COUNT('3BNKM19'!AB36)=1,5,IF(COUNT('3BNKM19'!AG36)=1,6,7))))))</f>
        <v>3</v>
      </c>
      <c r="F14">
        <f>'3BNKM19'!D36+'3BNKM19'!I36+'3BNKM19'!N36+'3BNKM19'!S36+'3BNKM19'!X36+'3BNKM19'!AC36+'3BNKM19'!AH36</f>
        <v>1</v>
      </c>
      <c r="G14">
        <f>'3BNKM19'!E36+'3BNKM19'!J36+'3BNKM19'!O36+'3BNKM19'!T36+'3BNKM19'!Y36+'3BNKM19'!AD36+'3BNKM19'!AI36</f>
        <v>2</v>
      </c>
      <c r="H14">
        <f>'3BNKM19'!H36+'3BNKM19'!M36+'3BNKM19'!R36+'3BNKM19'!W36+'3BNKM19'!AB36+'3BNKM19'!AG36+'3BNKM19'!AL36</f>
        <v>4</v>
      </c>
      <c r="I14" t="str">
        <f>'3BNKM19'!AN36</f>
        <v>Szabó-Szentgróti Eszter</v>
      </c>
      <c r="J14" t="s">
        <v>147</v>
      </c>
    </row>
    <row r="15" spans="1:10" x14ac:dyDescent="0.2">
      <c r="A15" t="str">
        <f t="shared" si="1"/>
        <v>3BNKM18</v>
      </c>
      <c r="B15" t="str">
        <f>B14</f>
        <v>Business Module</v>
      </c>
      <c r="C15" t="str">
        <f>'3BNKM19'!A37</f>
        <v>3BIMM1MAR00019</v>
      </c>
      <c r="D15" t="e">
        <f>'3BNKM19'!#REF!</f>
        <v>#REF!</v>
      </c>
      <c r="E15">
        <f>IF(COUNT('3BNKM19'!H37)=1,1,IF(COUNT('3BNKM19'!M37)=1,2,IF(COUNT('3BNKM19'!R37)=1,3,IF(COUNT('3BNKM19'!W37)=1,4,IF(COUNT('3BNKM19'!AB37)=1,5,IF(COUNT('3BNKM19'!AG37)=1,6,7))))))</f>
        <v>1</v>
      </c>
      <c r="F15">
        <f>'3BNKM19'!D37+'3BNKM19'!I37+'3BNKM19'!N37+'3BNKM19'!S37+'3BNKM19'!X37+'3BNKM19'!AC37+'3BNKM19'!AH37</f>
        <v>2</v>
      </c>
      <c r="G15">
        <f>'3BNKM19'!E37+'3BNKM19'!J37+'3BNKM19'!O37+'3BNKM19'!T37+'3BNKM19'!Y37+'3BNKM19'!AD37+'3BNKM19'!AI37</f>
        <v>2</v>
      </c>
      <c r="H15">
        <f>'3BNKM19'!H37+'3BNKM19'!M37+'3BNKM19'!R37+'3BNKM19'!W37+'3BNKM19'!AB37+'3BNKM19'!AG37+'3BNKM19'!AL37</f>
        <v>4</v>
      </c>
      <c r="I15" t="str">
        <f>'3BNKM19'!AN37</f>
        <v>Szigeti Orsolya</v>
      </c>
      <c r="J15" t="s">
        <v>148</v>
      </c>
    </row>
    <row r="16" spans="1:10" x14ac:dyDescent="0.2">
      <c r="A16" t="str">
        <f t="shared" si="1"/>
        <v>3BNKM18</v>
      </c>
      <c r="B16" t="str">
        <f t="shared" si="1"/>
        <v>Business Module</v>
      </c>
      <c r="C16" t="str">
        <f>'3BNKM19'!A38</f>
        <v>3BRAE1EES00019</v>
      </c>
      <c r="D16" t="e">
        <f>'3BNKM19'!#REF!</f>
        <v>#REF!</v>
      </c>
      <c r="E16">
        <f>IF(COUNT('3BNKM19'!H38)=1,1,IF(COUNT('3BNKM19'!M38)=1,2,IF(COUNT('3BNKM19'!R38)=1,3,IF(COUNT('3BNKM19'!W38)=1,4,IF(COUNT('3BNKM19'!AB38)=1,5,IF(COUNT('3BNKM19'!AG38)=1,6,7))))))</f>
        <v>4</v>
      </c>
      <c r="F16">
        <f>'3BNKM19'!D38+'3BNKM19'!I38+'3BNKM19'!N38+'3BNKM19'!S38+'3BNKM19'!X38+'3BNKM19'!AC38+'3BNKM19'!AH38</f>
        <v>2</v>
      </c>
      <c r="G16">
        <f>'3BNKM19'!E38+'3BNKM19'!J38+'3BNKM19'!O38+'3BNKM19'!T38+'3BNKM19'!Y38+'3BNKM19'!AD38+'3BNKM19'!AI38</f>
        <v>2</v>
      </c>
      <c r="H16">
        <f>'3BNKM19'!H38+'3BNKM19'!M38+'3BNKM19'!R38+'3BNKM19'!W38+'3BNKM19'!AB38+'3BNKM19'!AG38+'3BNKM19'!AL38</f>
        <v>5</v>
      </c>
      <c r="I16" t="str">
        <f>'3BNKM19'!AN38</f>
        <v>Tóth Gergely</v>
      </c>
      <c r="J16" t="s">
        <v>150</v>
      </c>
    </row>
    <row r="17" spans="1:10" x14ac:dyDescent="0.2">
      <c r="A17" t="str">
        <f t="shared" si="1"/>
        <v>3BNKM18</v>
      </c>
      <c r="B17" t="str">
        <f t="shared" si="1"/>
        <v>Business Module</v>
      </c>
      <c r="C17" t="str">
        <f>'3BNKM19'!A39</f>
        <v>3BIMM1MAL00019</v>
      </c>
      <c r="D17" t="e">
        <f>'3BNKM19'!#REF!</f>
        <v>#REF!</v>
      </c>
      <c r="E17">
        <f>IF(COUNT('3BNKM19'!H39)=1,1,IF(COUNT('3BNKM19'!M39)=1,2,IF(COUNT('3BNKM19'!R39)=1,3,IF(COUNT('3BNKM19'!W39)=1,4,IF(COUNT('3BNKM19'!AB39)=1,5,IF(COUNT('3BNKM19'!AG39)=1,6,7))))))</f>
        <v>4</v>
      </c>
      <c r="F17">
        <f>'3BNKM19'!D39+'3BNKM19'!I39+'3BNKM19'!N39+'3BNKM19'!S39+'3BNKM19'!X39+'3BNKM19'!AC39+'3BNKM19'!AH39</f>
        <v>1</v>
      </c>
      <c r="G17">
        <f>'3BNKM19'!E39+'3BNKM19'!J39+'3BNKM19'!O39+'3BNKM19'!T39+'3BNKM19'!Y39+'3BNKM19'!AD39+'3BNKM19'!AI39</f>
        <v>2</v>
      </c>
      <c r="H17">
        <f>'3BNKM19'!H39+'3BNKM19'!M39+'3BNKM19'!R39+'3BNKM19'!W39+'3BNKM19'!AB39+'3BNKM19'!AG39+'3BNKM19'!AL39</f>
        <v>4</v>
      </c>
      <c r="I17" t="str">
        <f>'3BNKM19'!AN39</f>
        <v>Kőműves Zsolt</v>
      </c>
      <c r="J17" t="s">
        <v>148</v>
      </c>
    </row>
    <row r="18" spans="1:10" x14ac:dyDescent="0.2">
      <c r="A18" t="str">
        <f t="shared" si="1"/>
        <v>3BNKM18</v>
      </c>
      <c r="B18" t="str">
        <f t="shared" si="1"/>
        <v>Business Module</v>
      </c>
      <c r="C18" t="str">
        <f>'3BNKM19'!A41</f>
        <v>2BIMM1HRM00019</v>
      </c>
      <c r="D18" t="e">
        <f>'3BNKM19'!#REF!</f>
        <v>#REF!</v>
      </c>
      <c r="E18">
        <f>IF(COUNT('3BNKM19'!H41)=1,1,IF(COUNT('3BNKM19'!M41)=1,2,IF(COUNT('3BNKM19'!R41)=1,3,IF(COUNT('3BNKM19'!W41)=1,4,IF(COUNT('3BNKM19'!AB41)=1,5,IF(COUNT('3BNKM19'!AG41)=1,6,7))))))</f>
        <v>6</v>
      </c>
      <c r="F18">
        <f>'3BNKM19'!D41+'3BNKM19'!I41+'3BNKM19'!N41+'3BNKM19'!S41+'3BNKM19'!X41+'3BNKM19'!AC41+'3BNKM19'!AH41</f>
        <v>2</v>
      </c>
      <c r="G18">
        <f>'3BNKM19'!E41+'3BNKM19'!J41+'3BNKM19'!O41+'3BNKM19'!T41+'3BNKM19'!Y41+'3BNKM19'!AD41+'3BNKM19'!AI41</f>
        <v>2</v>
      </c>
      <c r="H18">
        <f>'3BNKM19'!H41+'3BNKM19'!M41+'3BNKM19'!R41+'3BNKM19'!W41+'3BNKM19'!AB41+'3BNKM19'!AG41+'3BNKM19'!AL41</f>
        <v>5</v>
      </c>
      <c r="I18" t="str">
        <f>'3BNKM19'!AN41</f>
        <v>Szabó-Szentgróti Gábor</v>
      </c>
      <c r="J18" t="s">
        <v>148</v>
      </c>
    </row>
    <row r="19" spans="1:10" x14ac:dyDescent="0.2">
      <c r="A19" t="str">
        <f t="shared" si="1"/>
        <v>3BNKM18</v>
      </c>
      <c r="B19" t="str">
        <f>'3BNKM19'!A42</f>
        <v>Professional foreign language</v>
      </c>
      <c r="C19" t="str">
        <f>'3BNKM19'!A43</f>
        <v>3BFLC1FLT10019</v>
      </c>
      <c r="D19" t="e">
        <f>'3BNKM19'!#REF!</f>
        <v>#REF!</v>
      </c>
      <c r="E19">
        <f>IF(COUNT('3BNKM19'!H43)=1,1,IF(COUNT('3BNKM19'!M43)=1,2,IF(COUNT('3BNKM19'!R43)=1,3,IF(COUNT('3BNKM19'!W43)=1,4,IF(COUNT('3BNKM19'!AB43)=1,5,IF(COUNT('3BNKM19'!AG43)=1,6,7))))))</f>
        <v>1</v>
      </c>
      <c r="F19">
        <f>'3BNKM19'!D43+'3BNKM19'!I43+'3BNKM19'!N43+'3BNKM19'!S43+'3BNKM19'!X43+'3BNKM19'!AC43+'3BNKM19'!AH43</f>
        <v>0</v>
      </c>
      <c r="G19">
        <f>'3BNKM19'!E43+'3BNKM19'!J43+'3BNKM19'!O43+'3BNKM19'!T43+'3BNKM19'!Y43+'3BNKM19'!AD43+'3BNKM19'!AI43</f>
        <v>2</v>
      </c>
      <c r="H19">
        <f>'3BNKM19'!H43+'3BNKM19'!M43+'3BNKM19'!R43+'3BNKM19'!W43+'3BNKM19'!AB43+'3BNKM19'!AG43+'3BNKM19'!AL43</f>
        <v>0</v>
      </c>
      <c r="I19" t="str">
        <f>'3BNKM19'!AN43</f>
        <v>Kopházi Erzsébet</v>
      </c>
      <c r="J19" t="s">
        <v>34</v>
      </c>
    </row>
    <row r="20" spans="1:10" x14ac:dyDescent="0.2">
      <c r="A20" t="str">
        <f t="shared" ref="A20:B33" si="2">A19</f>
        <v>3BNKM18</v>
      </c>
      <c r="B20" t="str">
        <f t="shared" si="2"/>
        <v>Professional foreign language</v>
      </c>
      <c r="C20" t="str">
        <f>'3BNKM19'!A44</f>
        <v>3BFLC1FLT20019</v>
      </c>
      <c r="D20" t="e">
        <f>'3BNKM19'!#REF!</f>
        <v>#REF!</v>
      </c>
      <c r="E20">
        <f>IF(COUNT('3BNKM19'!H44)=1,1,IF(COUNT('3BNKM19'!M44)=1,2,IF(COUNT('3BNKM19'!R44)=1,3,IF(COUNT('3BNKM19'!W44)=1,4,IF(COUNT('3BNKM19'!AB44)=1,5,IF(COUNT('3BNKM19'!AG44)=1,6,7))))))</f>
        <v>2</v>
      </c>
      <c r="F20">
        <f>'3BNKM19'!D44+'3BNKM19'!I44+'3BNKM19'!N44+'3BNKM19'!S44+'3BNKM19'!X44+'3BNKM19'!AC44+'3BNKM19'!AH44</f>
        <v>0</v>
      </c>
      <c r="G20">
        <f>'3BNKM19'!E44+'3BNKM19'!J44+'3BNKM19'!O44+'3BNKM19'!T44+'3BNKM19'!Y44+'3BNKM19'!AD44+'3BNKM19'!AI44</f>
        <v>2</v>
      </c>
      <c r="H20">
        <f>'3BNKM19'!H44+'3BNKM19'!M44+'3BNKM19'!R44+'3BNKM19'!W44+'3BNKM19'!AB44+'3BNKM19'!AG44+'3BNKM19'!AL44</f>
        <v>0</v>
      </c>
      <c r="I20" t="str">
        <f>'3BNKM19'!AN44</f>
        <v>Kopházi Erzsébet</v>
      </c>
      <c r="J20" t="s">
        <v>34</v>
      </c>
    </row>
    <row r="21" spans="1:10" x14ac:dyDescent="0.2">
      <c r="A21" t="str">
        <f t="shared" si="2"/>
        <v>3BNKM18</v>
      </c>
      <c r="B21" t="str">
        <f t="shared" si="2"/>
        <v>Professional foreign language</v>
      </c>
      <c r="C21" t="str">
        <f>'3BNKM19'!A45</f>
        <v>3BFLC1FLT30019</v>
      </c>
      <c r="D21" t="e">
        <f>'3BNKM19'!#REF!</f>
        <v>#REF!</v>
      </c>
      <c r="E21">
        <f>IF(COUNT('3BNKM19'!H45)=1,1,IF(COUNT('3BNKM19'!M45)=1,2,IF(COUNT('3BNKM19'!R45)=1,3,IF(COUNT('3BNKM19'!W45)=1,4,IF(COUNT('3BNKM19'!AB45)=1,5,IF(COUNT('3BNKM19'!AG45)=1,6,7))))))</f>
        <v>3</v>
      </c>
      <c r="F21">
        <f>'3BNKM19'!D45+'3BNKM19'!I45+'3BNKM19'!N45+'3BNKM19'!S45+'3BNKM19'!X45+'3BNKM19'!AC45+'3BNKM19'!AH45</f>
        <v>0</v>
      </c>
      <c r="G21">
        <f>'3BNKM19'!E45+'3BNKM19'!J45+'3BNKM19'!O45+'3BNKM19'!T45+'3BNKM19'!Y45+'3BNKM19'!AD45+'3BNKM19'!AI45</f>
        <v>2</v>
      </c>
      <c r="H21">
        <f>'3BNKM19'!H45+'3BNKM19'!M45+'3BNKM19'!R45+'3BNKM19'!W45+'3BNKM19'!AB45+'3BNKM19'!AG45+'3BNKM19'!AL45</f>
        <v>0</v>
      </c>
      <c r="I21" t="str">
        <f>'3BNKM19'!AN45</f>
        <v>Kopházi Erzsébet</v>
      </c>
      <c r="J21" t="s">
        <v>34</v>
      </c>
    </row>
    <row r="22" spans="1:10" x14ac:dyDescent="0.2">
      <c r="A22" t="str">
        <f t="shared" si="2"/>
        <v>3BNKM18</v>
      </c>
      <c r="B22" t="str">
        <f t="shared" si="2"/>
        <v>Professional foreign language</v>
      </c>
      <c r="C22" t="str">
        <f>'3BNKM19'!A46</f>
        <v>3BFLC1FEF00019</v>
      </c>
      <c r="D22" t="e">
        <f>'3BNKM19'!#REF!</f>
        <v>#REF!</v>
      </c>
      <c r="E22">
        <f>IF(COUNT('3BNKM19'!H46)=1,1,IF(COUNT('3BNKM19'!M46)=1,2,IF(COUNT('3BNKM19'!R46)=1,3,IF(COUNT('3BNKM19'!W46)=1,4,IF(COUNT('3BNKM19'!AB46)=1,5,IF(COUNT('3BNKM19'!AG46)=1,6,7))))))</f>
        <v>3</v>
      </c>
      <c r="F22">
        <f>'3BNKM19'!D46+'3BNKM19'!I46+'3BNKM19'!N46+'3BNKM19'!S46+'3BNKM19'!X46+'3BNKM19'!AC46+'3BNKM19'!AH46</f>
        <v>0</v>
      </c>
      <c r="G22">
        <f>'3BNKM19'!E46+'3BNKM19'!J46+'3BNKM19'!O46+'3BNKM19'!T46+'3BNKM19'!Y46+'3BNKM19'!AD46+'3BNKM19'!AI46</f>
        <v>0</v>
      </c>
      <c r="H22">
        <f>'3BNKM19'!H46+'3BNKM19'!M46+'3BNKM19'!R46+'3BNKM19'!W46+'3BNKM19'!AB46+'3BNKM19'!AG46+'3BNKM19'!AL46</f>
        <v>0</v>
      </c>
      <c r="I22" t="str">
        <f>'3BNKM19'!AN46</f>
        <v>Kopházi Erzsébet</v>
      </c>
      <c r="J22" t="s">
        <v>34</v>
      </c>
    </row>
    <row r="23" spans="1:10" x14ac:dyDescent="0.2">
      <c r="A23" t="str">
        <f t="shared" si="2"/>
        <v>3BNKM18</v>
      </c>
      <c r="B23" t="str">
        <f t="shared" si="2"/>
        <v>Professional foreign language</v>
      </c>
      <c r="C23">
        <f>'3BNKM19'!A47</f>
        <v>0</v>
      </c>
      <c r="D23" t="e">
        <f>'3BNKM19'!#REF!</f>
        <v>#REF!</v>
      </c>
      <c r="E23">
        <f>IF(COUNT('3BNKM19'!H47)=1,1,IF(COUNT('3BNKM19'!M47)=1,2,IF(COUNT('3BNKM19'!R47)=1,3,IF(COUNT('3BNKM19'!W47)=1,4,IF(COUNT('3BNKM19'!AB47)=1,5,IF(COUNT('3BNKM19'!AG47)=1,6,7))))))</f>
        <v>1</v>
      </c>
      <c r="F23">
        <f>'3BNKM19'!D47+'3BNKM19'!I47+'3BNKM19'!N47+'3BNKM19'!S47+'3BNKM19'!X47+'3BNKM19'!AC47+'3BNKM19'!AH47</f>
        <v>24</v>
      </c>
      <c r="G23">
        <f>'3BNKM19'!E47+'3BNKM19'!J47+'3BNKM19'!O47+'3BNKM19'!T47+'3BNKM19'!Y47+'3BNKM19'!AD47+'3BNKM19'!AI47</f>
        <v>41</v>
      </c>
      <c r="H23">
        <f>'3BNKM19'!H47+'3BNKM19'!M47+'3BNKM19'!R47+'3BNKM19'!W47+'3BNKM19'!AB47+'3BNKM19'!AG47+'3BNKM19'!AL47</f>
        <v>80</v>
      </c>
      <c r="I23">
        <f>'3BNKM19'!AN47</f>
        <v>0</v>
      </c>
      <c r="J23">
        <v>0</v>
      </c>
    </row>
    <row r="24" spans="1:10" x14ac:dyDescent="0.2">
      <c r="A24" t="str">
        <f t="shared" si="2"/>
        <v>3BNKM18</v>
      </c>
      <c r="B24" t="str">
        <f t="shared" si="2"/>
        <v>Professional foreign language</v>
      </c>
      <c r="D24" t="e">
        <f>'3BNKM19'!#REF!</f>
        <v>#REF!</v>
      </c>
      <c r="E24">
        <f>IF(COUNT('3BNKM19'!H48)=1,1,IF(COUNT('3BNKM19'!M48)=1,2,IF(COUNT('3BNKM19'!R48)=1,3,IF(COUNT('3BNKM19'!W48)=1,4,IF(COUNT('3BNKM19'!AB48)=1,5,IF(COUNT('3BNKM19'!AG48)=1,6,7))))))</f>
        <v>7</v>
      </c>
      <c r="F24">
        <f>'3BNKM19'!D48+'3BNKM19'!I48+'3BNKM19'!N48+'3BNKM19'!S48+'3BNKM19'!X48+'3BNKM19'!AC48+'3BNKM19'!AH48</f>
        <v>0</v>
      </c>
      <c r="G24">
        <f>'3BNKM19'!E48+'3BNKM19'!J48+'3BNKM19'!O48+'3BNKM19'!T48+'3BNKM19'!Y48+'3BNKM19'!AD48+'3BNKM19'!AI48</f>
        <v>0</v>
      </c>
      <c r="H24">
        <f>'3BNKM19'!H48+'3BNKM19'!M48+'3BNKM19'!R48+'3BNKM19'!W48+'3BNKM19'!AB48+'3BNKM19'!AG48+'3BNKM19'!AL48</f>
        <v>0</v>
      </c>
      <c r="I24">
        <f>'3BNKM19'!AN48</f>
        <v>0</v>
      </c>
      <c r="J24">
        <v>0</v>
      </c>
    </row>
    <row r="25" spans="1:10" x14ac:dyDescent="0.2">
      <c r="A25" t="str">
        <f t="shared" si="2"/>
        <v>3BNKM18</v>
      </c>
      <c r="B25" t="str">
        <f>'3BNKM19'!A48</f>
        <v>Social Sciences</v>
      </c>
      <c r="C25" t="str">
        <f>'3BNKM19'!A49</f>
        <v>3BDSS1ISS00019</v>
      </c>
      <c r="D25" t="e">
        <f>'3BNKM19'!#REF!</f>
        <v>#REF!</v>
      </c>
      <c r="E25">
        <f>IF(COUNT('3BNKM19'!H49)=1,1,IF(COUNT('3BNKM19'!M49)=1,2,IF(COUNT('3BNKM19'!R49)=1,3,IF(COUNT('3BNKM19'!W49)=1,4,IF(COUNT('3BNKM19'!AB49)=1,5,IF(COUNT('3BNKM19'!AG49)=1,6,7))))))</f>
        <v>1</v>
      </c>
      <c r="F25">
        <f>'3BNKM19'!D49+'3BNKM19'!I49+'3BNKM19'!N49+'3BNKM19'!S49+'3BNKM19'!X49+'3BNKM19'!AC49+'3BNKM19'!AH49</f>
        <v>3</v>
      </c>
      <c r="G25">
        <f>'3BNKM19'!E49+'3BNKM19'!J49+'3BNKM19'!O49+'3BNKM19'!T49+'3BNKM19'!Y49+'3BNKM19'!AD49+'3BNKM19'!AI49</f>
        <v>0</v>
      </c>
      <c r="H25">
        <f>'3BNKM19'!H49+'3BNKM19'!M49+'3BNKM19'!R49+'3BNKM19'!W49+'3BNKM19'!AB49+'3BNKM19'!AG49+'3BNKM19'!AL49</f>
        <v>5</v>
      </c>
      <c r="I25" t="str">
        <f>'3BNKM19'!AN49</f>
        <v>Molnár Gábor</v>
      </c>
      <c r="J25" t="s">
        <v>68</v>
      </c>
    </row>
    <row r="26" spans="1:10" x14ac:dyDescent="0.2">
      <c r="A26" t="str">
        <f t="shared" si="2"/>
        <v>3BNKM18</v>
      </c>
      <c r="B26" t="str">
        <f>B25</f>
        <v>Social Sciences</v>
      </c>
      <c r="C26" t="str">
        <f>'3BNKM19'!A50</f>
        <v>3BREA1EHE00019</v>
      </c>
      <c r="D26" t="e">
        <f>'3BNKM19'!#REF!</f>
        <v>#REF!</v>
      </c>
      <c r="E26">
        <f>IF(COUNT('3BNKM19'!H50)=1,1,IF(COUNT('3BNKM19'!M50)=1,2,IF(COUNT('3BNKM19'!R50)=1,3,IF(COUNT('3BNKM19'!W50)=1,4,IF(COUNT('3BNKM19'!AB50)=1,5,IF(COUNT('3BNKM19'!AG50)=1,6,7))))))</f>
        <v>3</v>
      </c>
      <c r="F26">
        <f>'3BNKM19'!D50+'3BNKM19'!I50+'3BNKM19'!N50+'3BNKM19'!S50+'3BNKM19'!X50+'3BNKM19'!AC50+'3BNKM19'!AH50</f>
        <v>4</v>
      </c>
      <c r="G26">
        <f>'3BNKM19'!E50+'3BNKM19'!J50+'3BNKM19'!O50+'3BNKM19'!T50+'3BNKM19'!Y50+'3BNKM19'!AD50+'3BNKM19'!AI50</f>
        <v>0</v>
      </c>
      <c r="H26">
        <f>'3BNKM19'!H50+'3BNKM19'!M50+'3BNKM19'!R50+'3BNKM19'!W50+'3BNKM19'!AB50+'3BNKM19'!AG50+'3BNKM19'!AL50</f>
        <v>4</v>
      </c>
      <c r="I26" t="str">
        <f>'3BNKM19'!AN50</f>
        <v>Szávai Ferenc</v>
      </c>
      <c r="J26" t="s">
        <v>147</v>
      </c>
    </row>
    <row r="27" spans="1:10" x14ac:dyDescent="0.2">
      <c r="A27" t="str">
        <f>A26</f>
        <v>3BNKM18</v>
      </c>
      <c r="B27" t="str">
        <f>'3BNKM19'!A53</f>
        <v>Commerce and Marketing Module</v>
      </c>
      <c r="D27" t="e">
        <f>'3BNKM19'!#REF!</f>
        <v>#REF!</v>
      </c>
      <c r="E27">
        <f>IF(COUNT('3BNKM19'!H53)=1,1,IF(COUNT('3BNKM19'!M53)=1,2,IF(COUNT('3BNKM19'!R53)=1,3,IF(COUNT('3BNKM19'!W53)=1,4,IF(COUNT('3BNKM19'!AB53)=1,5,IF(COUNT('3BNKM19'!AG53)=1,6,7))))))</f>
        <v>7</v>
      </c>
      <c r="F27">
        <f>'3BNKM19'!D53+'3BNKM19'!I53+'3BNKM19'!N53+'3BNKM19'!S53+'3BNKM19'!X53+'3BNKM19'!AC53+'3BNKM19'!AH53</f>
        <v>0</v>
      </c>
      <c r="G27">
        <f>'3BNKM19'!E53+'3BNKM19'!J53+'3BNKM19'!O53+'3BNKM19'!T53+'3BNKM19'!Y53+'3BNKM19'!AD53+'3BNKM19'!AI53</f>
        <v>0</v>
      </c>
      <c r="H27">
        <f>'3BNKM19'!H53+'3BNKM19'!M53+'3BNKM19'!R53+'3BNKM19'!W53+'3BNKM19'!AB53+'3BNKM19'!AG53+'3BNKM19'!AL53</f>
        <v>0</v>
      </c>
      <c r="I27">
        <f>'3BNKM19'!AN53</f>
        <v>0</v>
      </c>
      <c r="J27">
        <v>0</v>
      </c>
    </row>
    <row r="28" spans="1:10" x14ac:dyDescent="0.2">
      <c r="A28" t="str">
        <f t="shared" si="2"/>
        <v>3BNKM18</v>
      </c>
      <c r="B28" t="str">
        <f>'3BNKM19'!A54</f>
        <v>Commerce submodule</v>
      </c>
      <c r="D28" t="e">
        <f>'3BNKM19'!#REF!</f>
        <v>#REF!</v>
      </c>
      <c r="E28">
        <f>IF(COUNT('3BNKM19'!H54)=1,1,IF(COUNT('3BNKM19'!M54)=1,2,IF(COUNT('3BNKM19'!R54)=1,3,IF(COUNT('3BNKM19'!W54)=1,4,IF(COUNT('3BNKM19'!AB54)=1,5,IF(COUNT('3BNKM19'!AG54)=1,6,7))))))</f>
        <v>7</v>
      </c>
      <c r="F28">
        <f>'3BNKM19'!D54+'3BNKM19'!I54+'3BNKM19'!N54+'3BNKM19'!S54+'3BNKM19'!X54+'3BNKM19'!AC54+'3BNKM19'!AH54</f>
        <v>0</v>
      </c>
      <c r="G28">
        <f>'3BNKM19'!E54+'3BNKM19'!J54+'3BNKM19'!O54+'3BNKM19'!T54+'3BNKM19'!Y54+'3BNKM19'!AD54+'3BNKM19'!AI54</f>
        <v>0</v>
      </c>
      <c r="H28">
        <f>'3BNKM19'!H54+'3BNKM19'!M54+'3BNKM19'!R54+'3BNKM19'!W54+'3BNKM19'!AB54+'3BNKM19'!AG54+'3BNKM19'!AL54</f>
        <v>0</v>
      </c>
      <c r="I28">
        <f>'3BNKM19'!AN54</f>
        <v>0</v>
      </c>
      <c r="J28">
        <v>0</v>
      </c>
    </row>
    <row r="29" spans="1:10" x14ac:dyDescent="0.2">
      <c r="A29" t="str">
        <f t="shared" si="2"/>
        <v>3BNKM18</v>
      </c>
      <c r="B29" t="str">
        <f>B28</f>
        <v>Commerce submodule</v>
      </c>
      <c r="C29" t="str">
        <f>'3BNKM19'!A55</f>
        <v>3BIMM1SCS00019</v>
      </c>
      <c r="D29" t="e">
        <f>'3BNKM19'!#REF!</f>
        <v>#REF!</v>
      </c>
      <c r="E29">
        <f>IF(COUNT('3BNKM19'!H55)=1,1,IF(COUNT('3BNKM19'!M55)=1,2,IF(COUNT('3BNKM19'!R55)=1,3,IF(COUNT('3BNKM19'!W55)=1,4,IF(COUNT('3BNKM19'!AB55)=1,5,IF(COUNT('3BNKM19'!AG55)=1,6,7))))))</f>
        <v>3</v>
      </c>
      <c r="F29">
        <f>'3BNKM19'!D55+'3BNKM19'!I55+'3BNKM19'!N55+'3BNKM19'!S55+'3BNKM19'!X55+'3BNKM19'!AC55+'3BNKM19'!AH55</f>
        <v>1</v>
      </c>
      <c r="G29">
        <f>'3BNKM19'!E55+'3BNKM19'!J55+'3BNKM19'!O55+'3BNKM19'!T55+'3BNKM19'!Y55+'3BNKM19'!AD55+'3BNKM19'!AI55</f>
        <v>2</v>
      </c>
      <c r="H29">
        <f>'3BNKM19'!H55+'3BNKM19'!M55+'3BNKM19'!R55+'3BNKM19'!W55+'3BNKM19'!AB55+'3BNKM19'!AG55+'3BNKM19'!AL55</f>
        <v>6</v>
      </c>
      <c r="I29" t="str">
        <f>'3BNKM19'!AN55</f>
        <v>Szente Viktória</v>
      </c>
      <c r="J29" t="s">
        <v>148</v>
      </c>
    </row>
    <row r="30" spans="1:10" x14ac:dyDescent="0.2">
      <c r="A30" t="str">
        <f t="shared" si="2"/>
        <v>3BNKM18</v>
      </c>
      <c r="B30" t="str">
        <f t="shared" si="2"/>
        <v>Commerce submodule</v>
      </c>
      <c r="C30" t="str">
        <f>'3BNKM19'!A56</f>
        <v>3BIMM1SAM00019</v>
      </c>
      <c r="D30" t="e">
        <f>'3BNKM19'!#REF!</f>
        <v>#REF!</v>
      </c>
      <c r="E30">
        <f>IF(COUNT('3BNKM19'!H56)=1,1,IF(COUNT('3BNKM19'!M56)=1,2,IF(COUNT('3BNKM19'!R56)=1,3,IF(COUNT('3BNKM19'!W56)=1,4,IF(COUNT('3BNKM19'!AB56)=1,5,IF(COUNT('3BNKM19'!AG56)=1,6,7))))))</f>
        <v>5</v>
      </c>
      <c r="F30">
        <f>'3BNKM19'!D56+'3BNKM19'!I56+'3BNKM19'!N56+'3BNKM19'!S56+'3BNKM19'!X56+'3BNKM19'!AC56+'3BNKM19'!AH56</f>
        <v>1</v>
      </c>
      <c r="G30">
        <f>'3BNKM19'!E56+'3BNKM19'!J56+'3BNKM19'!O56+'3BNKM19'!T56+'3BNKM19'!Y56+'3BNKM19'!AD56+'3BNKM19'!AI56</f>
        <v>2</v>
      </c>
      <c r="H30">
        <f>'3BNKM19'!H56+'3BNKM19'!M56+'3BNKM19'!R56+'3BNKM19'!W56+'3BNKM19'!AB56+'3BNKM19'!AG56+'3BNKM19'!AL56</f>
        <v>5</v>
      </c>
      <c r="I30" t="str">
        <f>'3BNKM19'!AN56</f>
        <v>Böröndi-Fülöp Nikoletta</v>
      </c>
      <c r="J30" t="s">
        <v>148</v>
      </c>
    </row>
    <row r="31" spans="1:10" x14ac:dyDescent="0.2">
      <c r="A31" t="str">
        <f t="shared" si="2"/>
        <v>3BNKM18</v>
      </c>
      <c r="B31" t="str">
        <f t="shared" si="2"/>
        <v>Commerce submodule</v>
      </c>
      <c r="C31" t="str">
        <f>'3BNKM19'!A57</f>
        <v>3BIMM1SCM00019</v>
      </c>
      <c r="D31" t="e">
        <f>'3BNKM19'!#REF!</f>
        <v>#REF!</v>
      </c>
      <c r="E31">
        <f>IF(COUNT('3BNKM19'!H57)=1,1,IF(COUNT('3BNKM19'!M57)=1,2,IF(COUNT('3BNKM19'!R57)=1,3,IF(COUNT('3BNKM19'!W57)=1,4,IF(COUNT('3BNKM19'!AB57)=1,5,IF(COUNT('3BNKM19'!AG57)=1,6,7))))))</f>
        <v>6</v>
      </c>
      <c r="F31">
        <f>'3BNKM19'!D57+'3BNKM19'!I57+'3BNKM19'!N57+'3BNKM19'!S57+'3BNKM19'!X57+'3BNKM19'!AC57+'3BNKM19'!AH57</f>
        <v>2</v>
      </c>
      <c r="G31">
        <f>'3BNKM19'!E57+'3BNKM19'!J57+'3BNKM19'!O57+'3BNKM19'!T57+'3BNKM19'!Y57+'3BNKM19'!AD57+'3BNKM19'!AI57</f>
        <v>2</v>
      </c>
      <c r="H31">
        <f>'3BNKM19'!H57+'3BNKM19'!M57+'3BNKM19'!R57+'3BNKM19'!W57+'3BNKM19'!AB57+'3BNKM19'!AG57+'3BNKM19'!AL57</f>
        <v>6</v>
      </c>
      <c r="I31" t="str">
        <f>'3BNKM19'!AN57</f>
        <v>Csonka Arnold</v>
      </c>
      <c r="J31" t="s">
        <v>147</v>
      </c>
    </row>
    <row r="32" spans="1:10" x14ac:dyDescent="0.2">
      <c r="A32" t="str">
        <f t="shared" si="2"/>
        <v>3BNKM18</v>
      </c>
      <c r="B32" t="str">
        <f t="shared" si="2"/>
        <v>Commerce submodule</v>
      </c>
      <c r="C32" t="str">
        <f>'3BNKM19'!A58</f>
        <v>3BIMM1PQM00019</v>
      </c>
      <c r="D32" t="e">
        <f>'3BNKM19'!#REF!</f>
        <v>#REF!</v>
      </c>
      <c r="E32">
        <f>IF(COUNT('3BNKM19'!H58)=1,1,IF(COUNT('3BNKM19'!M58)=1,2,IF(COUNT('3BNKM19'!R58)=1,3,IF(COUNT('3BNKM19'!W58)=1,4,IF(COUNT('3BNKM19'!AB58)=1,5,IF(COUNT('3BNKM19'!AG58)=1,6,7))))))</f>
        <v>5</v>
      </c>
      <c r="F32">
        <f>'3BNKM19'!D58+'3BNKM19'!I58+'3BNKM19'!N58+'3BNKM19'!S58+'3BNKM19'!X58+'3BNKM19'!AC58+'3BNKM19'!AH58</f>
        <v>2</v>
      </c>
      <c r="G32">
        <f>'3BNKM19'!E58+'3BNKM19'!J58+'3BNKM19'!O58+'3BNKM19'!T58+'3BNKM19'!Y58+'3BNKM19'!AD58+'3BNKM19'!AI58</f>
        <v>2</v>
      </c>
      <c r="H32">
        <f>'3BNKM19'!H58+'3BNKM19'!M58+'3BNKM19'!R58+'3BNKM19'!W58+'3BNKM19'!AB58+'3BNKM19'!AG58+'3BNKM19'!AL58</f>
        <v>6</v>
      </c>
      <c r="I32" t="str">
        <f>'3BNKM19'!AN58</f>
        <v>Olsovszkyné Némedi Andrea</v>
      </c>
      <c r="J32" t="s">
        <v>148</v>
      </c>
    </row>
    <row r="33" spans="1:10" x14ac:dyDescent="0.2">
      <c r="A33" t="str">
        <f t="shared" si="2"/>
        <v>3BNKM18</v>
      </c>
      <c r="B33" t="str">
        <f t="shared" si="2"/>
        <v>Commerce submodule</v>
      </c>
      <c r="C33" t="str">
        <f>'3BNKM19'!A59</f>
        <v>3BIMM1STM00019</v>
      </c>
      <c r="D33" t="e">
        <f>'3BNKM19'!#REF!</f>
        <v>#REF!</v>
      </c>
      <c r="E33">
        <f>IF(COUNT('3BNKM19'!H59)=1,1,IF(COUNT('3BNKM19'!M59)=1,2,IF(COUNT('3BNKM19'!R59)=1,3,IF(COUNT('3BNKM19'!W59)=1,4,IF(COUNT('3BNKM19'!AB59)=1,5,IF(COUNT('3BNKM19'!AG59)=1,6,7))))))</f>
        <v>4</v>
      </c>
      <c r="F33">
        <f>'3BNKM19'!D59+'3BNKM19'!I59+'3BNKM19'!N59+'3BNKM19'!S59+'3BNKM19'!X59+'3BNKM19'!AC59+'3BNKM19'!AH59</f>
        <v>2</v>
      </c>
      <c r="G33">
        <f>'3BNKM19'!E59+'3BNKM19'!J59+'3BNKM19'!O59+'3BNKM19'!T59+'3BNKM19'!Y59+'3BNKM19'!AD59+'3BNKM19'!AI59</f>
        <v>2</v>
      </c>
      <c r="H33">
        <f>'3BNKM19'!H59+'3BNKM19'!M59+'3BNKM19'!R59+'3BNKM19'!W59+'3BNKM19'!AB59+'3BNKM19'!AG59+'3BNKM19'!AL59</f>
        <v>6</v>
      </c>
      <c r="I33" t="str">
        <f>'3BNKM19'!AN59</f>
        <v>Berke Szilárd</v>
      </c>
      <c r="J33" t="s">
        <v>148</v>
      </c>
    </row>
    <row r="34" spans="1:10" x14ac:dyDescent="0.2">
      <c r="A34" t="str">
        <f t="shared" ref="A34:B47" si="3">A33</f>
        <v>3BNKM18</v>
      </c>
      <c r="B34" t="str">
        <f t="shared" si="3"/>
        <v>Commerce submodule</v>
      </c>
      <c r="C34" t="str">
        <f>'3BNKM19'!A60</f>
        <v>3BIMM1ECR00019</v>
      </c>
      <c r="D34" t="e">
        <f>'3BNKM19'!#REF!</f>
        <v>#REF!</v>
      </c>
      <c r="E34">
        <f>IF(COUNT('3BNKM19'!H60)=1,1,IF(COUNT('3BNKM19'!M60)=1,2,IF(COUNT('3BNKM19'!R60)=1,3,IF(COUNT('3BNKM19'!W60)=1,4,IF(COUNT('3BNKM19'!AB60)=1,5,IF(COUNT('3BNKM19'!AG60)=1,6,7))))))</f>
        <v>6</v>
      </c>
      <c r="F34">
        <f>'3BNKM19'!D60+'3BNKM19'!I60+'3BNKM19'!N60+'3BNKM19'!S60+'3BNKM19'!X60+'3BNKM19'!AC60+'3BNKM19'!AH60</f>
        <v>2</v>
      </c>
      <c r="G34">
        <f>'3BNKM19'!E60+'3BNKM19'!J60+'3BNKM19'!O60+'3BNKM19'!T60+'3BNKM19'!Y60+'3BNKM19'!AD60+'3BNKM19'!AI60</f>
        <v>2</v>
      </c>
      <c r="H34">
        <f>'3BNKM19'!H60+'3BNKM19'!M60+'3BNKM19'!R60+'3BNKM19'!W60+'3BNKM19'!AB60+'3BNKM19'!AG60+'3BNKM19'!AL60</f>
        <v>6</v>
      </c>
      <c r="I34" t="str">
        <f>'3BNKM19'!AN60</f>
        <v>Böröndi-Fülöp Nikoletta</v>
      </c>
      <c r="J34" t="s">
        <v>148</v>
      </c>
    </row>
    <row r="35" spans="1:10" x14ac:dyDescent="0.2">
      <c r="A35" t="str">
        <f t="shared" si="3"/>
        <v>3BNKM18</v>
      </c>
      <c r="B35" t="str">
        <f t="shared" si="3"/>
        <v>Commerce submodule</v>
      </c>
      <c r="D35" t="e">
        <f>'3BNKM19'!#REF!</f>
        <v>#REF!</v>
      </c>
      <c r="E35">
        <f>IF(COUNT('3BNKM19'!H62)=1,1,IF(COUNT('3BNKM19'!M62)=1,2,IF(COUNT('3BNKM19'!R62)=1,3,IF(COUNT('3BNKM19'!W62)=1,4,IF(COUNT('3BNKM19'!AB62)=1,5,IF(COUNT('3BNKM19'!AG62)=1,6,7))))))</f>
        <v>7</v>
      </c>
      <c r="F35">
        <f>'3BNKM19'!D62+'3BNKM19'!I62+'3BNKM19'!N62+'3BNKM19'!S62+'3BNKM19'!X62+'3BNKM19'!AC62+'3BNKM19'!AH62</f>
        <v>0</v>
      </c>
      <c r="G35">
        <f>'3BNKM19'!E62+'3BNKM19'!J62+'3BNKM19'!O62+'3BNKM19'!T62+'3BNKM19'!Y62+'3BNKM19'!AD62+'3BNKM19'!AI62</f>
        <v>0</v>
      </c>
      <c r="H35">
        <f>'3BNKM19'!H62+'3BNKM19'!M62+'3BNKM19'!R62+'3BNKM19'!W62+'3BNKM19'!AB62+'3BNKM19'!AG62+'3BNKM19'!AL62</f>
        <v>0</v>
      </c>
      <c r="I35">
        <f>'3BNKM19'!AN62</f>
        <v>0</v>
      </c>
      <c r="J35">
        <v>0</v>
      </c>
    </row>
    <row r="36" spans="1:10" x14ac:dyDescent="0.2">
      <c r="A36" t="str">
        <f t="shared" si="3"/>
        <v>3BNKM18</v>
      </c>
      <c r="B36" t="str">
        <f>'3BNKM19'!A62</f>
        <v>Marketing submodule</v>
      </c>
      <c r="C36" t="str">
        <f>'3BNKM19'!A63</f>
        <v>3BIMM1MCO00019</v>
      </c>
      <c r="D36" t="e">
        <f>'3BNKM19'!#REF!</f>
        <v>#REF!</v>
      </c>
      <c r="E36">
        <f>IF(COUNT('3BNKM19'!H63)=1,1,IF(COUNT('3BNKM19'!M63)=1,2,IF(COUNT('3BNKM19'!R63)=1,3,IF(COUNT('3BNKM19'!W63)=1,4,IF(COUNT('3BNKM19'!AB63)=1,5,IF(COUNT('3BNKM19'!AG63)=1,6,7))))))</f>
        <v>5</v>
      </c>
      <c r="F36">
        <f>'3BNKM19'!D63+'3BNKM19'!I63+'3BNKM19'!N63+'3BNKM19'!S63+'3BNKM19'!X63+'3BNKM19'!AC63+'3BNKM19'!AH63</f>
        <v>1</v>
      </c>
      <c r="G36">
        <f>'3BNKM19'!E63+'3BNKM19'!J63+'3BNKM19'!O63+'3BNKM19'!T63+'3BNKM19'!Y63+'3BNKM19'!AD63+'3BNKM19'!AI63</f>
        <v>2</v>
      </c>
      <c r="H36">
        <f>'3BNKM19'!H63+'3BNKM19'!M63+'3BNKM19'!R63+'3BNKM19'!W63+'3BNKM19'!AB63+'3BNKM19'!AG63+'3BNKM19'!AL63</f>
        <v>6</v>
      </c>
      <c r="I36" t="str">
        <f>'3BNKM19'!AN63</f>
        <v>Szendrő Katalin</v>
      </c>
      <c r="J36" t="s">
        <v>148</v>
      </c>
    </row>
    <row r="37" spans="1:10" x14ac:dyDescent="0.2">
      <c r="A37" t="str">
        <f t="shared" si="3"/>
        <v>3BNKM18</v>
      </c>
      <c r="B37" t="str">
        <f t="shared" si="3"/>
        <v>Marketing submodule</v>
      </c>
      <c r="C37" t="str">
        <f>'3BNKM19'!A64</f>
        <v>3BIMM1MRE00019</v>
      </c>
      <c r="D37" t="e">
        <f>'3BNKM19'!#REF!</f>
        <v>#REF!</v>
      </c>
      <c r="E37">
        <f>IF(COUNT('3BNKM19'!H64)=1,1,IF(COUNT('3BNKM19'!M64)=1,2,IF(COUNT('3BNKM19'!R64)=1,3,IF(COUNT('3BNKM19'!W64)=1,4,IF(COUNT('3BNKM19'!AB64)=1,5,IF(COUNT('3BNKM19'!AG64)=1,6,7))))))</f>
        <v>4</v>
      </c>
      <c r="F37">
        <f>'3BNKM19'!D64+'3BNKM19'!I64+'3BNKM19'!N64+'3BNKM19'!S64+'3BNKM19'!X64+'3BNKM19'!AC64+'3BNKM19'!AH64</f>
        <v>2</v>
      </c>
      <c r="G37">
        <f>'3BNKM19'!E64+'3BNKM19'!J64+'3BNKM19'!O64+'3BNKM19'!T64+'3BNKM19'!Y64+'3BNKM19'!AD64+'3BNKM19'!AI64</f>
        <v>2</v>
      </c>
      <c r="H37">
        <f>'3BNKM19'!H64+'3BNKM19'!M64+'3BNKM19'!R64+'3BNKM19'!W64+'3BNKM19'!AB64+'3BNKM19'!AG64+'3BNKM19'!AL64</f>
        <v>6</v>
      </c>
      <c r="I37" t="str">
        <f>'3BNKM19'!AN64</f>
        <v>Szente Viktória</v>
      </c>
      <c r="J37" t="s">
        <v>148</v>
      </c>
    </row>
    <row r="38" spans="1:10" x14ac:dyDescent="0.2">
      <c r="A38" t="str">
        <f t="shared" si="3"/>
        <v>3BNKM18</v>
      </c>
      <c r="B38" t="str">
        <f t="shared" si="3"/>
        <v>Marketing submodule</v>
      </c>
      <c r="C38" t="str">
        <f>'3BNKM19'!A65</f>
        <v>3BIMM1OMM0019</v>
      </c>
      <c r="D38" t="e">
        <f>'3BNKM19'!#REF!</f>
        <v>#REF!</v>
      </c>
      <c r="E38">
        <f>IF(COUNT('3BNKM19'!H65)=1,1,IF(COUNT('3BNKM19'!M65)=1,2,IF(COUNT('3BNKM19'!R65)=1,3,IF(COUNT('3BNKM19'!W65)=1,4,IF(COUNT('3BNKM19'!AB65)=1,5,IF(COUNT('3BNKM19'!AG65)=1,6,7))))))</f>
        <v>6</v>
      </c>
      <c r="F38">
        <f>'3BNKM19'!D65+'3BNKM19'!I65+'3BNKM19'!N65+'3BNKM19'!S65+'3BNKM19'!X65+'3BNKM19'!AC65+'3BNKM19'!AH65</f>
        <v>1</v>
      </c>
      <c r="G38">
        <f>'3BNKM19'!E65+'3BNKM19'!J65+'3BNKM19'!O65+'3BNKM19'!T65+'3BNKM19'!Y65+'3BNKM19'!AD65+'3BNKM19'!AI65</f>
        <v>2</v>
      </c>
      <c r="H38">
        <f>'3BNKM19'!H65+'3BNKM19'!M65+'3BNKM19'!R65+'3BNKM19'!W65+'3BNKM19'!AB65+'3BNKM19'!AG65+'3BNKM19'!AL65</f>
        <v>6</v>
      </c>
      <c r="I38" t="str">
        <f>'3BNKM19'!AN65</f>
        <v>Szendrő Katalin</v>
      </c>
      <c r="J38" t="s">
        <v>148</v>
      </c>
    </row>
    <row r="39" spans="1:10" x14ac:dyDescent="0.2">
      <c r="A39" t="str">
        <f t="shared" si="3"/>
        <v>3BNKM18</v>
      </c>
      <c r="B39" t="str">
        <f t="shared" si="3"/>
        <v>Marketing submodule</v>
      </c>
      <c r="C39" t="str">
        <f>'3BNKM19'!A66</f>
        <v>3BIMM1COB00019</v>
      </c>
      <c r="D39" t="e">
        <f>'3BNKM19'!#REF!</f>
        <v>#REF!</v>
      </c>
      <c r="E39">
        <f>IF(COUNT('3BNKM19'!H66)=1,1,IF(COUNT('3BNKM19'!M66)=1,2,IF(COUNT('3BNKM19'!R66)=1,3,IF(COUNT('3BNKM19'!W66)=1,4,IF(COUNT('3BNKM19'!AB66)=1,5,IF(COUNT('3BNKM19'!AG66)=1,6,7))))))</f>
        <v>5</v>
      </c>
      <c r="F39">
        <f>'3BNKM19'!D66+'3BNKM19'!I66+'3BNKM19'!N66+'3BNKM19'!S66+'3BNKM19'!X66+'3BNKM19'!AC66+'3BNKM19'!AH66</f>
        <v>1</v>
      </c>
      <c r="G39">
        <f>'3BNKM19'!E66+'3BNKM19'!J66+'3BNKM19'!O66+'3BNKM19'!T66+'3BNKM19'!Y66+'3BNKM19'!AD66+'3BNKM19'!AI66</f>
        <v>2</v>
      </c>
      <c r="H39">
        <f>'3BNKM19'!H66+'3BNKM19'!M66+'3BNKM19'!R66+'3BNKM19'!W66+'3BNKM19'!AB66+'3BNKM19'!AG66+'3BNKM19'!AL66</f>
        <v>5</v>
      </c>
      <c r="I39" t="str">
        <f>'3BNKM19'!AN66</f>
        <v>Böröndi-Fülöp Nikoletta</v>
      </c>
      <c r="J39" t="s">
        <v>148</v>
      </c>
    </row>
    <row r="40" spans="1:10" x14ac:dyDescent="0.2">
      <c r="A40" t="str">
        <f t="shared" si="3"/>
        <v>3BNKM18</v>
      </c>
      <c r="B40" t="str">
        <f t="shared" si="3"/>
        <v>Marketing submodule</v>
      </c>
      <c r="C40" t="str">
        <f>'3BNKM19'!A67</f>
        <v>3BIMM1PRS00019</v>
      </c>
      <c r="D40" t="e">
        <f>'3BNKM19'!#REF!</f>
        <v>#REF!</v>
      </c>
      <c r="E40">
        <f>IF(COUNT('3BNKM19'!H67)=1,1,IF(COUNT('3BNKM19'!M67)=1,2,IF(COUNT('3BNKM19'!R67)=1,3,IF(COUNT('3BNKM19'!W67)=1,4,IF(COUNT('3BNKM19'!AB67)=1,5,IF(COUNT('3BNKM19'!AG67)=1,6,7))))))</f>
        <v>5</v>
      </c>
      <c r="F40">
        <f>'3BNKM19'!D67+'3BNKM19'!I67+'3BNKM19'!N67+'3BNKM19'!S67+'3BNKM19'!X67+'3BNKM19'!AC67+'3BNKM19'!AH67</f>
        <v>2</v>
      </c>
      <c r="G40">
        <f>'3BNKM19'!E67+'3BNKM19'!J67+'3BNKM19'!O67+'3BNKM19'!T67+'3BNKM19'!Y67+'3BNKM19'!AD67+'3BNKM19'!AI67</f>
        <v>2</v>
      </c>
      <c r="H40">
        <f>'3BNKM19'!H67+'3BNKM19'!M67+'3BNKM19'!R67+'3BNKM19'!W67+'3BNKM19'!AB67+'3BNKM19'!AG67+'3BNKM19'!AL67</f>
        <v>6</v>
      </c>
      <c r="I40" t="str">
        <f>'3BNKM19'!AN67</f>
        <v>Böröndi-Fülöp Nikoletta</v>
      </c>
      <c r="J40" t="s">
        <v>148</v>
      </c>
    </row>
    <row r="41" spans="1:10" x14ac:dyDescent="0.2">
      <c r="A41" t="str">
        <f t="shared" si="3"/>
        <v>3BNKM18</v>
      </c>
      <c r="B41" t="str">
        <f t="shared" si="3"/>
        <v>Marketing submodule</v>
      </c>
      <c r="C41" t="str">
        <f>'3BNKM19'!A69</f>
        <v>3BIMM1FEM00019</v>
      </c>
      <c r="D41" t="e">
        <f>'3BNKM19'!#REF!</f>
        <v>#REF!</v>
      </c>
      <c r="E41">
        <f>IF(COUNT('3BNKM19'!H69)=1,1,IF(COUNT('3BNKM19'!M69)=1,2,IF(COUNT('3BNKM19'!R69)=1,3,IF(COUNT('3BNKM19'!W69)=1,4,IF(COUNT('3BNKM19'!AB69)=1,5,IF(COUNT('3BNKM19'!AG69)=1,6,7))))))</f>
        <v>7</v>
      </c>
      <c r="F41">
        <f>'3BNKM19'!D69+'3BNKM19'!I69+'3BNKM19'!N69+'3BNKM19'!S69+'3BNKM19'!X69+'3BNKM19'!AC69+'3BNKM19'!AH69</f>
        <v>0</v>
      </c>
      <c r="G41">
        <f>'3BNKM19'!E69+'3BNKM19'!J69+'3BNKM19'!O69+'3BNKM19'!T69+'3BNKM19'!Y69+'3BNKM19'!AD69+'3BNKM19'!AI69</f>
        <v>0</v>
      </c>
      <c r="H41">
        <f>'3BNKM19'!H69+'3BNKM19'!M69+'3BNKM19'!R69+'3BNKM19'!W69+'3BNKM19'!AB69+'3BNKM19'!AG69+'3BNKM19'!AL69</f>
        <v>0</v>
      </c>
      <c r="I41" t="str">
        <f>'3BNKM19'!AN69</f>
        <v>Szigeti Orsolya</v>
      </c>
      <c r="J41" t="s">
        <v>148</v>
      </c>
    </row>
    <row r="42" spans="1:10" x14ac:dyDescent="0.2">
      <c r="A42" t="str">
        <f t="shared" ref="A42" si="4">A41</f>
        <v>3BNKM18</v>
      </c>
      <c r="B42" t="str">
        <f>'3BNKM19'!A71</f>
        <v>Thesis writing and Internship</v>
      </c>
      <c r="D42" t="e">
        <f>'3BNKM19'!#REF!</f>
        <v>#REF!</v>
      </c>
      <c r="E42">
        <f>IF(COUNT('3BNKM19'!#REF!)=1,1,IF(COUNT('3BNKM19'!#REF!)=1,2,IF(COUNT('3BNKM19'!#REF!)=1,3,IF(COUNT('3BNKM19'!#REF!)=1,4,IF(COUNT('3BNKM19'!#REF!)=1,5,IF(COUNT('3BNKM19'!#REF!)=1,6,7))))))</f>
        <v>7</v>
      </c>
      <c r="F42" t="e">
        <f>'3BNKM19'!#REF!+'3BNKM19'!#REF!+'3BNKM19'!#REF!+'3BNKM19'!#REF!+'3BNKM19'!#REF!+'3BNKM19'!#REF!+'3BNKM19'!#REF!</f>
        <v>#REF!</v>
      </c>
      <c r="G42" t="e">
        <f>'3BNKM19'!#REF!+'3BNKM19'!#REF!+'3BNKM19'!#REF!+'3BNKM19'!#REF!+'3BNKM19'!#REF!+'3BNKM19'!#REF!+'3BNKM19'!#REF!</f>
        <v>#REF!</v>
      </c>
      <c r="H42" t="e">
        <f>'3BNKM19'!#REF!+'3BNKM19'!#REF!+'3BNKM19'!#REF!+'3BNKM19'!#REF!+'3BNKM19'!#REF!+'3BNKM19'!#REF!+'3BNKM19'!#REF!</f>
        <v>#REF!</v>
      </c>
      <c r="I42" t="e">
        <f>'3BNKM19'!#REF!</f>
        <v>#REF!</v>
      </c>
      <c r="J42">
        <v>0</v>
      </c>
    </row>
    <row r="43" spans="1:10" x14ac:dyDescent="0.2">
      <c r="A43" t="str">
        <f t="shared" ref="A43" si="5">A42</f>
        <v>3BNKM18</v>
      </c>
      <c r="B43" t="str">
        <f t="shared" si="3"/>
        <v>Thesis writing and Internship</v>
      </c>
      <c r="C43" t="str">
        <f>'3BNKM19'!A72</f>
        <v>3BSPC1PHE10019</v>
      </c>
      <c r="D43" t="e">
        <f>'3BNKM19'!#REF!</f>
        <v>#REF!</v>
      </c>
      <c r="E43">
        <f>IF(COUNT('3BNKM19'!H72)=1,1,IF(COUNT('3BNKM19'!M72)=1,2,IF(COUNT('3BNKM19'!R72)=1,3,IF(COUNT('3BNKM19'!W72)=1,4,IF(COUNT('3BNKM19'!AB72)=1,5,IF(COUNT('3BNKM19'!AG72)=1,6,7))))))</f>
        <v>1</v>
      </c>
      <c r="F43">
        <f>'3BNKM19'!D72+'3BNKM19'!I72+'3BNKM19'!N72+'3BNKM19'!S72+'3BNKM19'!X72+'3BNKM19'!AC72+'3BNKM19'!AH72</f>
        <v>0</v>
      </c>
      <c r="G43">
        <f>'3BNKM19'!E72+'3BNKM19'!J72+'3BNKM19'!O72+'3BNKM19'!T72+'3BNKM19'!Y72+'3BNKM19'!AD72+'3BNKM19'!AI72</f>
        <v>2</v>
      </c>
      <c r="H43">
        <f>'3BNKM19'!H72+'3BNKM19'!M72+'3BNKM19'!R72+'3BNKM19'!W72+'3BNKM19'!AB72+'3BNKM19'!AG72+'3BNKM19'!AL72</f>
        <v>0</v>
      </c>
      <c r="I43" t="str">
        <f>'3BNKM19'!AN72</f>
        <v>Kiss Zoltán</v>
      </c>
      <c r="J43" t="s">
        <v>72</v>
      </c>
    </row>
    <row r="44" spans="1:10" x14ac:dyDescent="0.2">
      <c r="A44" t="str">
        <f t="shared" ref="A44" si="6">A43</f>
        <v>3BNKM18</v>
      </c>
      <c r="B44" t="str">
        <f t="shared" si="3"/>
        <v>Thesis writing and Internship</v>
      </c>
      <c r="C44" t="str">
        <f>'3BNKM19'!A74</f>
        <v>3BIOM1THS10019</v>
      </c>
      <c r="D44" t="e">
        <f>'3BNKM19'!#REF!</f>
        <v>#REF!</v>
      </c>
      <c r="E44">
        <f>IF(COUNT('3BNKM19'!H74)=1,1,IF(COUNT('3BNKM19'!M74)=1,2,IF(COUNT('3BNKM19'!R74)=1,3,IF(COUNT('3BNKM19'!W74)=1,4,IF(COUNT('3BNKM19'!AB74)=1,5,IF(COUNT('3BNKM19'!AG74)=1,6,7))))))</f>
        <v>5</v>
      </c>
      <c r="F44">
        <f>'3BNKM19'!D74+'3BNKM19'!I74+'3BNKM19'!N74+'3BNKM19'!S74+'3BNKM19'!X74+'3BNKM19'!AC74+'3BNKM19'!AH74</f>
        <v>0</v>
      </c>
      <c r="G44">
        <f>'3BNKM19'!E74+'3BNKM19'!J74+'3BNKM19'!O74+'3BNKM19'!T74+'3BNKM19'!Y74+'3BNKM19'!AD74+'3BNKM19'!AI74</f>
        <v>2</v>
      </c>
      <c r="H44">
        <f>'3BNKM19'!H74+'3BNKM19'!M74+'3BNKM19'!R74+'3BNKM19'!W74+'3BNKM19'!AB74+'3BNKM19'!AG74+'3BNKM19'!AL74</f>
        <v>0</v>
      </c>
      <c r="I44" t="str">
        <f>'3BNKM19'!AN74</f>
        <v>Borbély Csaba</v>
      </c>
      <c r="J44" t="s">
        <v>148</v>
      </c>
    </row>
    <row r="45" spans="1:10" x14ac:dyDescent="0.2">
      <c r="A45" t="str">
        <f t="shared" ref="A45" si="7">A44</f>
        <v>3BNKM18</v>
      </c>
      <c r="B45" t="str">
        <f t="shared" si="3"/>
        <v>Thesis writing and Internship</v>
      </c>
      <c r="C45" t="str">
        <f>'3BNKM19'!A75</f>
        <v>3BIOM1THS20019</v>
      </c>
      <c r="D45" t="e">
        <f>'3BNKM19'!#REF!</f>
        <v>#REF!</v>
      </c>
      <c r="E45">
        <f>IF(COUNT('3BNKM19'!H75)=1,1,IF(COUNT('3BNKM19'!M75)=1,2,IF(COUNT('3BNKM19'!R75)=1,3,IF(COUNT('3BNKM19'!W75)=1,4,IF(COUNT('3BNKM19'!AB75)=1,5,IF(COUNT('3BNKM19'!AG75)=1,6,7))))))</f>
        <v>6</v>
      </c>
      <c r="F45">
        <f>'3BNKM19'!D75+'3BNKM19'!I75+'3BNKM19'!N75+'3BNKM19'!S75+'3BNKM19'!X75+'3BNKM19'!AC75+'3BNKM19'!AH75</f>
        <v>0</v>
      </c>
      <c r="G45">
        <f>'3BNKM19'!E75+'3BNKM19'!J75+'3BNKM19'!O75+'3BNKM19'!T75+'3BNKM19'!Y75+'3BNKM19'!AD75+'3BNKM19'!AI75</f>
        <v>2</v>
      </c>
      <c r="H45">
        <f>'3BNKM19'!H75+'3BNKM19'!M75+'3BNKM19'!R75+'3BNKM19'!W75+'3BNKM19'!AB75+'3BNKM19'!AG75+'3BNKM19'!AL75</f>
        <v>0</v>
      </c>
      <c r="I45" t="str">
        <f>'3BNKM19'!AN75</f>
        <v>Borbély Csaba</v>
      </c>
      <c r="J45" t="s">
        <v>148</v>
      </c>
    </row>
    <row r="46" spans="1:10" x14ac:dyDescent="0.2">
      <c r="A46" t="str">
        <f t="shared" ref="A46" si="8">A45</f>
        <v>3BNKM18</v>
      </c>
      <c r="B46" t="str">
        <f t="shared" si="3"/>
        <v>Thesis writing and Internship</v>
      </c>
      <c r="C46" t="str">
        <f>'3BNKM19'!A76</f>
        <v>3BIOM1THS30019</v>
      </c>
      <c r="D46" t="e">
        <f>'3BNKM19'!#REF!</f>
        <v>#REF!</v>
      </c>
      <c r="E46">
        <f>IF(COUNT('3BNKM19'!H76)=1,1,IF(COUNT('3BNKM19'!M76)=1,2,IF(COUNT('3BNKM19'!R76)=1,3,IF(COUNT('3BNKM19'!W76)=1,4,IF(COUNT('3BNKM19'!AB76)=1,5,IF(COUNT('3BNKM19'!AG76)=1,6,7))))))</f>
        <v>7</v>
      </c>
      <c r="F46">
        <f>'3BNKM19'!D76+'3BNKM19'!I76+'3BNKM19'!N76+'3BNKM19'!S76+'3BNKM19'!X76+'3BNKM19'!AC76+'3BNKM19'!AH76</f>
        <v>0</v>
      </c>
      <c r="G46">
        <f>'3BNKM19'!E76+'3BNKM19'!J76+'3BNKM19'!O76+'3BNKM19'!T76+'3BNKM19'!Y76+'3BNKM19'!AD76+'3BNKM19'!AI76</f>
        <v>0</v>
      </c>
      <c r="H46">
        <f>'3BNKM19'!H76+'3BNKM19'!M76+'3BNKM19'!R76+'3BNKM19'!W76+'3BNKM19'!AB76+'3BNKM19'!AG76+'3BNKM19'!AL76</f>
        <v>10</v>
      </c>
      <c r="I46" t="str">
        <f>'3BNKM19'!AN76</f>
        <v>Választott konzulens</v>
      </c>
      <c r="J46" t="s">
        <v>148</v>
      </c>
    </row>
    <row r="47" spans="1:10" x14ac:dyDescent="0.2">
      <c r="A47" t="str">
        <f t="shared" ref="A47" si="9">A46</f>
        <v>3BNKM18</v>
      </c>
      <c r="B47" t="str">
        <f t="shared" si="3"/>
        <v>Thesis writing and Internship</v>
      </c>
      <c r="C47" t="str">
        <f>'3BNKM19'!A77</f>
        <v>3BGTK1INP00019</v>
      </c>
      <c r="D47" t="e">
        <f>'3BNKM19'!#REF!</f>
        <v>#REF!</v>
      </c>
      <c r="E47">
        <f>IF(COUNT('3BNKM19'!H77)=1,1,IF(COUNT('3BNKM19'!M77)=1,2,IF(COUNT('3BNKM19'!R77)=1,3,IF(COUNT('3BNKM19'!W77)=1,4,IF(COUNT('3BNKM19'!AB77)=1,5,IF(COUNT('3BNKM19'!AG77)=1,6,7))))))</f>
        <v>7</v>
      </c>
      <c r="F47">
        <f>'3BNKM19'!D77+'3BNKM19'!I77+'3BNKM19'!N77+'3BNKM19'!S77+'3BNKM19'!X77+'3BNKM19'!AC77+'3BNKM19'!AH77</f>
        <v>0</v>
      </c>
      <c r="G47">
        <f>'3BNKM19'!E77+'3BNKM19'!J77+'3BNKM19'!O77+'3BNKM19'!T77+'3BNKM19'!Y77+'3BNKM19'!AD77+'3BNKM19'!AI77</f>
        <v>400</v>
      </c>
      <c r="H47">
        <f>'3BNKM19'!H77+'3BNKM19'!M77+'3BNKM19'!R77+'3BNKM19'!W77+'3BNKM19'!AB77+'3BNKM19'!AG77+'3BNKM19'!AL77</f>
        <v>20</v>
      </c>
      <c r="I47" t="str">
        <f>'3BNKM19'!AN77</f>
        <v>Olsovszkyné Némedi Andrea</v>
      </c>
      <c r="J47" t="s">
        <v>148</v>
      </c>
    </row>
    <row r="48" spans="1:10" x14ac:dyDescent="0.2">
      <c r="A48" t="str">
        <f t="shared" ref="A48" si="10">A47</f>
        <v>3BNKM18</v>
      </c>
      <c r="B48" t="str">
        <f>'3BNKM19'!A86</f>
        <v>Food marketing module</v>
      </c>
      <c r="C48" t="str">
        <f>'3BNKM19'!A87</f>
        <v>3BIMM3BFS00019</v>
      </c>
      <c r="D48" t="e">
        <f>'3BNKM19'!#REF!</f>
        <v>#REF!</v>
      </c>
      <c r="E48">
        <f>IF(COUNT('3BNKM19'!H87)=1,1,IF(COUNT('3BNKM19'!M87)=1,2,IF(COUNT('3BNKM19'!R87)=1,3,IF(COUNT('3BNKM19'!W87)=1,4,IF(COUNT('3BNKM19'!AB87)=1,5,IF(COUNT('3BNKM19'!AG87)=1,6,7))))))</f>
        <v>4</v>
      </c>
      <c r="F48">
        <f>'3BNKM19'!D87+'3BNKM19'!I87+'3BNKM19'!N87+'3BNKM19'!S87+'3BNKM19'!X87+'3BNKM19'!AC87+'3BNKM19'!AH87</f>
        <v>0</v>
      </c>
      <c r="G48">
        <f>'3BNKM19'!E87+'3BNKM19'!J87+'3BNKM19'!O87+'3BNKM19'!T87+'3BNKM19'!Y87+'3BNKM19'!AD87+'3BNKM19'!AI87</f>
        <v>3</v>
      </c>
      <c r="H48">
        <f>'3BNKM19'!H87+'3BNKM19'!M87+'3BNKM19'!R87+'3BNKM19'!W87+'3BNKM19'!AB87+'3BNKM19'!AG87+'3BNKM19'!AL87</f>
        <v>4</v>
      </c>
      <c r="I48" t="str">
        <f>'3BNKM19'!AN87</f>
        <v>Olsovszkyné Némedi Andrea</v>
      </c>
      <c r="J48" t="s">
        <v>148</v>
      </c>
    </row>
    <row r="49" spans="1:10" x14ac:dyDescent="0.2">
      <c r="A49" t="str">
        <f t="shared" ref="A49" si="11">A48</f>
        <v>3BNKM18</v>
      </c>
      <c r="B49" t="str">
        <f>B48</f>
        <v>Food marketing module</v>
      </c>
      <c r="C49" t="str">
        <f>'3BNKM19'!A88</f>
        <v>3BIMM3FCB00019</v>
      </c>
      <c r="D49" t="e">
        <f>'3BNKM19'!#REF!</f>
        <v>#REF!</v>
      </c>
      <c r="E49">
        <f>IF(COUNT('3BNKM19'!H88)=1,1,IF(COUNT('3BNKM19'!M88)=1,2,IF(COUNT('3BNKM19'!R88)=1,3,IF(COUNT('3BNKM19'!W88)=1,4,IF(COUNT('3BNKM19'!AB88)=1,5,IF(COUNT('3BNKM19'!AG88)=1,6,7))))))</f>
        <v>5</v>
      </c>
      <c r="F49">
        <f>'3BNKM19'!D88+'3BNKM19'!I88+'3BNKM19'!N88+'3BNKM19'!S88+'3BNKM19'!X88+'3BNKM19'!AC88+'3BNKM19'!AH88</f>
        <v>0</v>
      </c>
      <c r="G49">
        <f>'3BNKM19'!E88+'3BNKM19'!J88+'3BNKM19'!O88+'3BNKM19'!T88+'3BNKM19'!Y88+'3BNKM19'!AD88+'3BNKM19'!AI88</f>
        <v>3</v>
      </c>
      <c r="H49">
        <f>'3BNKM19'!H88+'3BNKM19'!M88+'3BNKM19'!R88+'3BNKM19'!W88+'3BNKM19'!AB88+'3BNKM19'!AG88+'3BNKM19'!AL88</f>
        <v>5</v>
      </c>
      <c r="I49" t="str">
        <f>'3BNKM19'!AN88</f>
        <v>Böröndi-Fülöp Nikoletta</v>
      </c>
      <c r="J49" t="s">
        <v>148</v>
      </c>
    </row>
    <row r="50" spans="1:10" x14ac:dyDescent="0.2">
      <c r="A50" t="str">
        <f t="shared" ref="A50" si="12">A49</f>
        <v>3BNKM18</v>
      </c>
      <c r="B50" t="str">
        <f t="shared" ref="B50:B56" si="13">B49</f>
        <v>Food marketing module</v>
      </c>
      <c r="D50" t="e">
        <f>'3BNKM19'!#REF!</f>
        <v>#REF!</v>
      </c>
      <c r="E50">
        <f>IF(COUNT('3BNKM19'!H89)=1,1,IF(COUNT('3BNKM19'!M89)=1,2,IF(COUNT('3BNKM19'!R89)=1,3,IF(COUNT('3BNKM19'!W89)=1,4,IF(COUNT('3BNKM19'!AB89)=1,5,IF(COUNT('3BNKM19'!AG89)=1,6,7))))))</f>
        <v>6</v>
      </c>
      <c r="F50">
        <f>'3BNKM19'!D89+'3BNKM19'!I89+'3BNKM19'!N89+'3BNKM19'!S89+'3BNKM19'!X89+'3BNKM19'!AC89+'3BNKM19'!AH89</f>
        <v>0</v>
      </c>
      <c r="G50">
        <f>'3BNKM19'!E89+'3BNKM19'!J89+'3BNKM19'!O89+'3BNKM19'!T89+'3BNKM19'!Y89+'3BNKM19'!AD89+'3BNKM19'!AI89</f>
        <v>3</v>
      </c>
      <c r="H50">
        <f>'3BNKM19'!H89+'3BNKM19'!M89+'3BNKM19'!R89+'3BNKM19'!W89+'3BNKM19'!AB89+'3BNKM19'!AG89+'3BNKM19'!AL89</f>
        <v>6</v>
      </c>
      <c r="I50" t="str">
        <f>'3BNKM19'!AN89</f>
        <v>Olsovszkyné Némedi Andrea</v>
      </c>
      <c r="J50" t="s">
        <v>148</v>
      </c>
    </row>
    <row r="51" spans="1:10" x14ac:dyDescent="0.2">
      <c r="A51" t="str">
        <f t="shared" ref="A51" si="14">A50</f>
        <v>3BNKM18</v>
      </c>
      <c r="B51" t="str">
        <f>'3BNKM19'!A90</f>
        <v>Leadership module</v>
      </c>
      <c r="C51" t="str">
        <f>'3BNKM19'!A91</f>
        <v>3BIMM3ILM00019</v>
      </c>
      <c r="D51" t="e">
        <f>'3BNKM19'!#REF!</f>
        <v>#REF!</v>
      </c>
      <c r="E51">
        <f>IF(COUNT('3BNKM19'!H91)=1,1,IF(COUNT('3BNKM19'!M91)=1,2,IF(COUNT('3BNKM19'!R91)=1,3,IF(COUNT('3BNKM19'!W91)=1,4,IF(COUNT('3BNKM19'!AB91)=1,5,IF(COUNT('3BNKM19'!AG91)=1,6,7))))))</f>
        <v>4</v>
      </c>
      <c r="F51">
        <f>'3BNKM19'!D91+'3BNKM19'!I91+'3BNKM19'!N91+'3BNKM19'!S91+'3BNKM19'!X91+'3BNKM19'!AC91+'3BNKM19'!AH91</f>
        <v>0</v>
      </c>
      <c r="G51">
        <f>'3BNKM19'!E91+'3BNKM19'!J91+'3BNKM19'!O91+'3BNKM19'!T91+'3BNKM19'!Y91+'3BNKM19'!AD91+'3BNKM19'!AI91</f>
        <v>3</v>
      </c>
      <c r="H51">
        <f>'3BNKM19'!H91+'3BNKM19'!M91+'3BNKM19'!R91+'3BNKM19'!W91+'3BNKM19'!AB91+'3BNKM19'!AG91+'3BNKM19'!AL91</f>
        <v>4</v>
      </c>
      <c r="I51" t="str">
        <f>'3BNKM19'!AN91</f>
        <v>Kőműves Zsolt</v>
      </c>
      <c r="J51" t="s">
        <v>148</v>
      </c>
    </row>
    <row r="52" spans="1:10" x14ac:dyDescent="0.2">
      <c r="A52" t="str">
        <f t="shared" ref="A52" si="15">A51</f>
        <v>3BNKM18</v>
      </c>
      <c r="B52" t="str">
        <f>B51</f>
        <v>Leadership module</v>
      </c>
      <c r="C52" t="str">
        <f>'3BNKM19'!A92</f>
        <v>3BIMM3HTA00019</v>
      </c>
      <c r="D52" t="e">
        <f>'3BNKM19'!#REF!</f>
        <v>#REF!</v>
      </c>
      <c r="E52">
        <f>IF(COUNT('3BNKM19'!H92)=1,1,IF(COUNT('3BNKM19'!M92)=1,2,IF(COUNT('3BNKM19'!R92)=1,3,IF(COUNT('3BNKM19'!W92)=1,4,IF(COUNT('3BNKM19'!AB92)=1,5,IF(COUNT('3BNKM19'!AG92)=1,6,7))))))</f>
        <v>5</v>
      </c>
      <c r="F52">
        <f>'3BNKM19'!D92+'3BNKM19'!I92+'3BNKM19'!N92+'3BNKM19'!S92+'3BNKM19'!X92+'3BNKM19'!AC92+'3BNKM19'!AH92</f>
        <v>0</v>
      </c>
      <c r="G52">
        <f>'3BNKM19'!E92+'3BNKM19'!J92+'3BNKM19'!O92+'3BNKM19'!T92+'3BNKM19'!Y92+'3BNKM19'!AD92+'3BNKM19'!AI92</f>
        <v>3</v>
      </c>
      <c r="H52">
        <f>'3BNKM19'!H92+'3BNKM19'!M92+'3BNKM19'!R92+'3BNKM19'!W92+'3BNKM19'!AB92+'3BNKM19'!AG92+'3BNKM19'!AL92</f>
        <v>5</v>
      </c>
      <c r="I52" t="str">
        <f>'3BNKM19'!AN92</f>
        <v>Szabó-Szentgróti Gábor</v>
      </c>
      <c r="J52" t="s">
        <v>148</v>
      </c>
    </row>
    <row r="53" spans="1:10" x14ac:dyDescent="0.2">
      <c r="A53" t="str">
        <f t="shared" ref="A53" si="16">A52</f>
        <v>3BNKM18</v>
      </c>
      <c r="B53" t="str">
        <f t="shared" si="13"/>
        <v>Leadership module</v>
      </c>
      <c r="D53" t="e">
        <f>'3BNKM19'!#REF!</f>
        <v>#REF!</v>
      </c>
      <c r="E53">
        <f>IF(COUNT('3BNKM19'!H93)=1,1,IF(COUNT('3BNKM19'!M93)=1,2,IF(COUNT('3BNKM19'!R93)=1,3,IF(COUNT('3BNKM19'!W93)=1,4,IF(COUNT('3BNKM19'!AB93)=1,5,IF(COUNT('3BNKM19'!AG93)=1,6,7))))))</f>
        <v>6</v>
      </c>
      <c r="F53">
        <f>'3BNKM19'!D93+'3BNKM19'!I93+'3BNKM19'!N93+'3BNKM19'!S93+'3BNKM19'!X93+'3BNKM19'!AC93+'3BNKM19'!AH93</f>
        <v>0</v>
      </c>
      <c r="G53">
        <f>'3BNKM19'!E93+'3BNKM19'!J93+'3BNKM19'!O93+'3BNKM19'!T93+'3BNKM19'!Y93+'3BNKM19'!AD93+'3BNKM19'!AI93</f>
        <v>3</v>
      </c>
      <c r="H53">
        <f>'3BNKM19'!H93+'3BNKM19'!M93+'3BNKM19'!R93+'3BNKM19'!W93+'3BNKM19'!AB93+'3BNKM19'!AG93+'3BNKM19'!AL93</f>
        <v>6</v>
      </c>
      <c r="I53" t="str">
        <f>'3BNKM19'!AN93</f>
        <v>Berke Szilárd</v>
      </c>
      <c r="J53" t="s">
        <v>148</v>
      </c>
    </row>
    <row r="54" spans="1:10" x14ac:dyDescent="0.2">
      <c r="A54" t="str">
        <f t="shared" ref="A54" si="17">A53</f>
        <v>3BNKM18</v>
      </c>
      <c r="B54" t="str">
        <f>'3BNKM19'!A94</f>
        <v>Marketing of special companies module</v>
      </c>
      <c r="C54" t="str">
        <f>'3BNKM19'!A95</f>
        <v>3BIMM3MSM00019</v>
      </c>
      <c r="D54" t="e">
        <f>'3BNKM19'!#REF!</f>
        <v>#REF!</v>
      </c>
      <c r="E54">
        <f>IF(COUNT('3BNKM19'!H95)=1,1,IF(COUNT('3BNKM19'!M95)=1,2,IF(COUNT('3BNKM19'!R95)=1,3,IF(COUNT('3BNKM19'!W95)=1,4,IF(COUNT('3BNKM19'!AB95)=1,5,IF(COUNT('3BNKM19'!AG95)=1,6,7))))))</f>
        <v>4</v>
      </c>
      <c r="F54">
        <f>'3BNKM19'!D95+'3BNKM19'!I95+'3BNKM19'!N95+'3BNKM19'!S95+'3BNKM19'!X95+'3BNKM19'!AC95+'3BNKM19'!AH95</f>
        <v>0</v>
      </c>
      <c r="G54">
        <f>'3BNKM19'!E95+'3BNKM19'!J95+'3BNKM19'!O95+'3BNKM19'!T95+'3BNKM19'!Y95+'3BNKM19'!AD95+'3BNKM19'!AI95</f>
        <v>3</v>
      </c>
      <c r="H54">
        <f>'3BNKM19'!H95+'3BNKM19'!M95+'3BNKM19'!R95+'3BNKM19'!W95+'3BNKM19'!AB95+'3BNKM19'!AG95+'3BNKM19'!AL95</f>
        <v>4</v>
      </c>
      <c r="I54" t="str">
        <f>'3BNKM19'!AN95</f>
        <v>Olsovszkyné Némedi Andrea</v>
      </c>
      <c r="J54" t="s">
        <v>148</v>
      </c>
    </row>
    <row r="55" spans="1:10" x14ac:dyDescent="0.2">
      <c r="A55" t="str">
        <f t="shared" ref="A55" si="18">A54</f>
        <v>3BNKM18</v>
      </c>
      <c r="B55" t="str">
        <f>B54</f>
        <v>Marketing of special companies module</v>
      </c>
      <c r="C55" t="str">
        <f>'3BNKM19'!A96</f>
        <v>3BIMM3NOM0019</v>
      </c>
      <c r="D55" t="e">
        <f>'3BNKM19'!#REF!</f>
        <v>#REF!</v>
      </c>
      <c r="E55">
        <f>IF(COUNT('3BNKM19'!H96)=1,1,IF(COUNT('3BNKM19'!M96)=1,2,IF(COUNT('3BNKM19'!R96)=1,3,IF(COUNT('3BNKM19'!W96)=1,4,IF(COUNT('3BNKM19'!AB96)=1,5,IF(COUNT('3BNKM19'!AG96)=1,6,7))))))</f>
        <v>5</v>
      </c>
      <c r="F55">
        <f>'3BNKM19'!D96+'3BNKM19'!I96+'3BNKM19'!N96+'3BNKM19'!S96+'3BNKM19'!X96+'3BNKM19'!AC96+'3BNKM19'!AH96</f>
        <v>0</v>
      </c>
      <c r="G55">
        <f>'3BNKM19'!E96+'3BNKM19'!J96+'3BNKM19'!O96+'3BNKM19'!T96+'3BNKM19'!Y96+'3BNKM19'!AD96+'3BNKM19'!AI96</f>
        <v>3</v>
      </c>
      <c r="H55">
        <f>'3BNKM19'!H96+'3BNKM19'!M96+'3BNKM19'!R96+'3BNKM19'!W96+'3BNKM19'!AB96+'3BNKM19'!AG96+'3BNKM19'!AL96</f>
        <v>5</v>
      </c>
      <c r="I55" t="str">
        <f>'3BNKM19'!AN96</f>
        <v>Olsovszkyné Némedi Andrea</v>
      </c>
      <c r="J55" t="s">
        <v>148</v>
      </c>
    </row>
    <row r="56" spans="1:10" x14ac:dyDescent="0.2">
      <c r="A56" t="str">
        <f t="shared" ref="A56" si="19">A55</f>
        <v>3BNKM18</v>
      </c>
      <c r="B56" t="str">
        <f t="shared" si="13"/>
        <v>Marketing of special companies module</v>
      </c>
      <c r="D56" t="e">
        <f>'3BNKM19'!#REF!</f>
        <v>#REF!</v>
      </c>
      <c r="E56">
        <f>IF(COUNT('3BNKM19'!H97)=1,1,IF(COUNT('3BNKM19'!M97)=1,2,IF(COUNT('3BNKM19'!R97)=1,3,IF(COUNT('3BNKM19'!W97)=1,4,IF(COUNT('3BNKM19'!AB97)=1,5,IF(COUNT('3BNKM19'!AG97)=1,6,7))))))</f>
        <v>6</v>
      </c>
      <c r="F56">
        <f>'3BNKM19'!D97+'3BNKM19'!I97+'3BNKM19'!N97+'3BNKM19'!S97+'3BNKM19'!X97+'3BNKM19'!AC97+'3BNKM19'!AH97</f>
        <v>0</v>
      </c>
      <c r="G56">
        <f>'3BNKM19'!E97+'3BNKM19'!J97+'3BNKM19'!O97+'3BNKM19'!T97+'3BNKM19'!Y97+'3BNKM19'!AD97+'3BNKM19'!AI97</f>
        <v>3</v>
      </c>
      <c r="H56">
        <f>'3BNKM19'!H97+'3BNKM19'!M97+'3BNKM19'!R97+'3BNKM19'!W97+'3BNKM19'!AB97+'3BNKM19'!AG97+'3BNKM19'!AL97</f>
        <v>6</v>
      </c>
      <c r="I56" t="str">
        <f>'3BNKM19'!AN97</f>
        <v>Szigeti Orsolya</v>
      </c>
      <c r="J56" t="s">
        <v>148</v>
      </c>
    </row>
    <row r="57" spans="1:10" x14ac:dyDescent="0.2">
      <c r="A57" t="str">
        <f t="shared" ref="A57" si="20">A56</f>
        <v>3BNKM18</v>
      </c>
      <c r="B57" t="str">
        <f>'3BNKM19'!A98</f>
        <v>Logistics module</v>
      </c>
      <c r="C57" t="str">
        <f>'3BNKM19'!A99</f>
        <v>3BREA3FSM00019</v>
      </c>
      <c r="D57" t="e">
        <f>'3BNKM19'!#REF!</f>
        <v>#REF!</v>
      </c>
      <c r="E57">
        <f>IF(COUNT('3BNKM19'!H99)=1,1,IF(COUNT('3BNKM19'!M99)=1,2,IF(COUNT('3BNKM19'!R99)=1,3,IF(COUNT('3BNKM19'!W99)=1,4,IF(COUNT('3BNKM19'!AB99)=1,5,IF(COUNT('3BNKM19'!AG99)=1,6,7))))))</f>
        <v>4</v>
      </c>
      <c r="F57">
        <f>'3BNKM19'!D99+'3BNKM19'!I99+'3BNKM19'!N99+'3BNKM19'!S99+'3BNKM19'!X99+'3BNKM19'!AC99+'3BNKM19'!AH99</f>
        <v>1</v>
      </c>
      <c r="G57">
        <f>'3BNKM19'!E99+'3BNKM19'!J99+'3BNKM19'!O99+'3BNKM19'!T99+'3BNKM19'!Y99+'3BNKM19'!AD99+'3BNKM19'!AI99</f>
        <v>2</v>
      </c>
      <c r="H57">
        <f>'3BNKM19'!H99+'3BNKM19'!M99+'3BNKM19'!R99+'3BNKM19'!W99+'3BNKM19'!AB99+'3BNKM19'!AG99+'3BNKM19'!AL99</f>
        <v>5</v>
      </c>
      <c r="I57" t="str">
        <f>'3BNKM19'!AN99</f>
        <v>Csonka Arnold</v>
      </c>
      <c r="J57" t="s">
        <v>147</v>
      </c>
    </row>
    <row r="58" spans="1:10" x14ac:dyDescent="0.2">
      <c r="A58" t="str">
        <f t="shared" ref="A58" si="21">A57</f>
        <v>3BNKM18</v>
      </c>
      <c r="B58" t="str">
        <f>B57</f>
        <v>Logistics module</v>
      </c>
      <c r="C58" t="str">
        <f>'3BNKM19'!A100</f>
        <v>3BREA3INL0019</v>
      </c>
      <c r="D58" t="e">
        <f>'3BNKM19'!#REF!</f>
        <v>#REF!</v>
      </c>
      <c r="E58">
        <f>IF(COUNT('3BNKM19'!H100)=1,1,IF(COUNT('3BNKM19'!M100)=1,2,IF(COUNT('3BNKM19'!R100)=1,3,IF(COUNT('3BNKM19'!W100)=1,4,IF(COUNT('3BNKM19'!AB100)=1,5,IF(COUNT('3BNKM19'!AG100)=1,6,7))))))</f>
        <v>5</v>
      </c>
      <c r="F58">
        <f>'3BNKM19'!D100+'3BNKM19'!I100+'3BNKM19'!N100+'3BNKM19'!S100+'3BNKM19'!X100+'3BNKM19'!AC100+'3BNKM19'!AH100</f>
        <v>0</v>
      </c>
      <c r="G58">
        <f>'3BNKM19'!E100+'3BNKM19'!J100+'3BNKM19'!O100+'3BNKM19'!T100+'3BNKM19'!Y100+'3BNKM19'!AD100+'3BNKM19'!AI100</f>
        <v>3</v>
      </c>
      <c r="H58">
        <f>'3BNKM19'!H100+'3BNKM19'!M100+'3BNKM19'!R100+'3BNKM19'!W100+'3BNKM19'!AB100+'3BNKM19'!AG100+'3BNKM19'!AL100</f>
        <v>4</v>
      </c>
      <c r="I58" t="str">
        <f>'3BNKM19'!AN100</f>
        <v>Csonka Arnold</v>
      </c>
      <c r="J58" t="s">
        <v>147</v>
      </c>
    </row>
    <row r="59" spans="1:10" x14ac:dyDescent="0.2">
      <c r="A59" t="str">
        <f t="shared" ref="A59:A62" si="22">A58</f>
        <v>3BNKM18</v>
      </c>
      <c r="B59" t="str">
        <f t="shared" ref="B59" si="23">B58</f>
        <v>Logistics module</v>
      </c>
      <c r="D59" t="e">
        <f>'3BNKM19'!#REF!</f>
        <v>#REF!</v>
      </c>
      <c r="E59">
        <f>IF(COUNT('3BNKM19'!H101)=1,1,IF(COUNT('3BNKM19'!M101)=1,2,IF(COUNT('3BNKM19'!R101)=1,3,IF(COUNT('3BNKM19'!W101)=1,4,IF(COUNT('3BNKM19'!AB101)=1,5,IF(COUNT('3BNKM19'!AG101)=1,6,7))))))</f>
        <v>6</v>
      </c>
      <c r="F59">
        <f>'3BNKM19'!D101+'3BNKM19'!I101+'3BNKM19'!N101+'3BNKM19'!S101+'3BNKM19'!X101+'3BNKM19'!AC101+'3BNKM19'!AH101</f>
        <v>0</v>
      </c>
      <c r="G59">
        <f>'3BNKM19'!E101+'3BNKM19'!J101+'3BNKM19'!O101+'3BNKM19'!T101+'3BNKM19'!Y101+'3BNKM19'!AD101+'3BNKM19'!AI101</f>
        <v>3</v>
      </c>
      <c r="H59">
        <f>'3BNKM19'!H101+'3BNKM19'!M101+'3BNKM19'!R101+'3BNKM19'!W101+'3BNKM19'!AB101+'3BNKM19'!AG101+'3BNKM19'!AL101</f>
        <v>6</v>
      </c>
      <c r="I59" t="str">
        <f>'3BNKM19'!AN101</f>
        <v>Bánkuti Gyöngyi</v>
      </c>
      <c r="J59" t="s">
        <v>149</v>
      </c>
    </row>
    <row r="60" spans="1:10" x14ac:dyDescent="0.2">
      <c r="A60" t="str">
        <f t="shared" si="22"/>
        <v>3BNKM18</v>
      </c>
      <c r="B60" t="str">
        <f>'3BNKM19'!A102</f>
        <v>Further electives</v>
      </c>
      <c r="C60" t="str">
        <f>'3BNKM19'!A103</f>
        <v>3BFLC3FLT40019</v>
      </c>
      <c r="D60" t="e">
        <f>'3BNKM19'!#REF!</f>
        <v>#REF!</v>
      </c>
      <c r="E60">
        <f>IF(COUNT('3BNKM19'!H103)=1,1,IF(COUNT('3BNKM19'!M103)=1,2,IF(COUNT('3BNKM19'!R103)=1,3,IF(COUNT('3BNKM19'!W103)=1,4,IF(COUNT('3BNKM19'!AB103)=1,5,IF(COUNT('3BNKM19'!AG103)=1,6,7))))))</f>
        <v>4</v>
      </c>
      <c r="F60">
        <f>'3BNKM19'!D103+'3BNKM19'!I103+'3BNKM19'!N103+'3BNKM19'!S103+'3BNKM19'!X103+'3BNKM19'!AC103+'3BNKM19'!AH103</f>
        <v>0</v>
      </c>
      <c r="G60">
        <f>'3BNKM19'!E103+'3BNKM19'!J103+'3BNKM19'!O103+'3BNKM19'!T103+'3BNKM19'!Y103+'3BNKM19'!AD103+'3BNKM19'!AI103</f>
        <v>2</v>
      </c>
      <c r="H60">
        <f>'3BNKM19'!H103+'3BNKM19'!M103+'3BNKM19'!R103+'3BNKM19'!W103+'3BNKM19'!AB103+'3BNKM19'!AG103+'3BNKM19'!AL103</f>
        <v>0</v>
      </c>
      <c r="I60" t="str">
        <f>'3BNKM19'!AN103</f>
        <v>Kopházi Erzsébet</v>
      </c>
      <c r="J60" t="s">
        <v>34</v>
      </c>
    </row>
    <row r="61" spans="1:10" x14ac:dyDescent="0.2">
      <c r="A61" t="str">
        <f t="shared" si="22"/>
        <v>3BNKM18</v>
      </c>
      <c r="B61" t="str">
        <f>B60</f>
        <v>Further electives</v>
      </c>
      <c r="C61" t="str">
        <f>'3BNKM19'!A104</f>
        <v>3BFLC3PCF00019</v>
      </c>
      <c r="D61" t="e">
        <f>'3BNKM19'!#REF!</f>
        <v>#REF!</v>
      </c>
      <c r="E61">
        <f>IF(COUNT('3BNKM19'!H104)=1,1,IF(COUNT('3BNKM19'!M104)=1,2,IF(COUNT('3BNKM19'!R104)=1,3,IF(COUNT('3BNKM19'!W104)=1,4,IF(COUNT('3BNKM19'!AB104)=1,5,IF(COUNT('3BNKM19'!AG104)=1,6,7))))))</f>
        <v>1</v>
      </c>
      <c r="F61">
        <f>'3BNKM19'!D104+'3BNKM19'!I104+'3BNKM19'!N104+'3BNKM19'!S104+'3BNKM19'!X104+'3BNKM19'!AC104+'3BNKM19'!AH104</f>
        <v>0</v>
      </c>
      <c r="G61">
        <f>'3BNKM19'!E104+'3BNKM19'!J104+'3BNKM19'!O104+'3BNKM19'!T104+'3BNKM19'!Y104+'3BNKM19'!AD104+'3BNKM19'!AI104</f>
        <v>2</v>
      </c>
      <c r="H61">
        <f>'3BNKM19'!H104+'3BNKM19'!M104+'3BNKM19'!R104+'3BNKM19'!W104+'3BNKM19'!AB104+'3BNKM19'!AG104+'3BNKM19'!AL104</f>
        <v>0</v>
      </c>
      <c r="I61" t="str">
        <f>'3BNKM19'!AN104</f>
        <v>Kopházi Erzsébet</v>
      </c>
      <c r="J61" t="s">
        <v>34</v>
      </c>
    </row>
    <row r="62" spans="1:10" x14ac:dyDescent="0.2">
      <c r="A62" t="str">
        <f t="shared" si="22"/>
        <v>3BNKM18</v>
      </c>
      <c r="B62" t="e">
        <f>D62</f>
        <v>#REF!</v>
      </c>
      <c r="D62" t="e">
        <f>'3BNKM19'!#REF!</f>
        <v>#REF!</v>
      </c>
      <c r="E62">
        <f>IF(COUNT('3BNKM19'!H105)=1,1,IF(COUNT('3BNKM19'!M105)=1,2,IF(COUNT('3BNKM19'!R105)=1,3,IF(COUNT('3BNKM19'!W105)=1,4,IF(COUNT('3BNKM19'!AB105)=1,5,IF(COUNT('3BNKM19'!AG105)=1,6,7))))))</f>
        <v>4</v>
      </c>
      <c r="F62">
        <f>'3BNKM19'!D105+'3BNKM19'!I105+'3BNKM19'!N105+'3BNKM19'!S105+'3BNKM19'!X105+'3BNKM19'!AC105+'3BNKM19'!AH105</f>
        <v>0</v>
      </c>
      <c r="G62">
        <f>'3BNKM19'!E105+'3BNKM19'!J105+'3BNKM19'!O105+'3BNKM19'!T105+'3BNKM19'!Y105+'3BNKM19'!AD105+'3BNKM19'!AI105</f>
        <v>3</v>
      </c>
      <c r="H62">
        <f>'3BNKM19'!H105+'3BNKM19'!M105+'3BNKM19'!R105+'3BNKM19'!W105+'3BNKM19'!AB105+'3BNKM19'!AG105+'3BNKM19'!AL105</f>
        <v>5</v>
      </c>
      <c r="I62" t="str">
        <f>'3BNKM19'!AN105</f>
        <v>Szabó-Szentgróti Gábor</v>
      </c>
      <c r="J62" t="s">
        <v>147</v>
      </c>
    </row>
  </sheetData>
  <autoFilter ref="A1:J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3BNKM19</vt:lpstr>
      <vt:lpstr>Munka2</vt:lpstr>
      <vt:lpstr>Munka1</vt:lpstr>
      <vt:lpstr>'3BNKM19'!Nyomtatási_terület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2017-08-01T08:34:45Z</cp:lastPrinted>
  <dcterms:created xsi:type="dcterms:W3CDTF">2008-01-10T16:03:48Z</dcterms:created>
  <dcterms:modified xsi:type="dcterms:W3CDTF">2020-01-16T15:30:39Z</dcterms:modified>
</cp:coreProperties>
</file>